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1_{F1A09B97-0CBC-4AC1-9257-17F2159949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无杠杆自由现金流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1" l="1"/>
  <c r="F69" i="1" s="1"/>
  <c r="G68" i="1"/>
  <c r="G69" i="1" s="1"/>
  <c r="E68" i="1"/>
  <c r="E69" i="1" s="1"/>
  <c r="F75" i="1"/>
  <c r="G75" i="1"/>
  <c r="E75" i="1"/>
  <c r="F21" i="1"/>
  <c r="F22" i="1" s="1"/>
  <c r="G21" i="1"/>
  <c r="G22" i="1" s="1"/>
  <c r="E21" i="1"/>
  <c r="E32" i="1"/>
  <c r="F32" i="1" s="1"/>
  <c r="G32" i="1" s="1"/>
  <c r="F72" i="1"/>
  <c r="G72" i="1"/>
  <c r="F73" i="1"/>
  <c r="G73" i="1"/>
  <c r="F76" i="1"/>
  <c r="G76" i="1"/>
  <c r="E76" i="1"/>
  <c r="D59" i="1"/>
  <c r="D60" i="1"/>
  <c r="D61" i="1"/>
  <c r="D63" i="1"/>
  <c r="D64" i="1"/>
  <c r="F59" i="1"/>
  <c r="G59" i="1"/>
  <c r="F60" i="1"/>
  <c r="G60" i="1"/>
  <c r="F61" i="1"/>
  <c r="G61" i="1"/>
  <c r="F63" i="1"/>
  <c r="G63" i="1"/>
  <c r="F64" i="1"/>
  <c r="G64" i="1"/>
  <c r="E60" i="1"/>
  <c r="E61" i="1"/>
  <c r="E64" i="1"/>
  <c r="E63" i="1"/>
  <c r="E59" i="1"/>
  <c r="E73" i="1"/>
  <c r="E72" i="1"/>
  <c r="E33" i="1"/>
  <c r="F33" i="1" s="1"/>
  <c r="G33" i="1" s="1"/>
  <c r="G30" i="1"/>
  <c r="G39" i="1"/>
  <c r="G41" i="1" s="1"/>
  <c r="G44" i="1"/>
  <c r="F30" i="1"/>
  <c r="F39" i="1"/>
  <c r="F41" i="1" s="1"/>
  <c r="F44" i="1"/>
  <c r="E30" i="1"/>
  <c r="E39" i="1"/>
  <c r="E41" i="1" s="1"/>
  <c r="E44" i="1"/>
  <c r="D30" i="1"/>
  <c r="D34" i="1" s="1"/>
  <c r="D39" i="1"/>
  <c r="D41" i="1" s="1"/>
  <c r="D44" i="1"/>
  <c r="F23" i="1" l="1"/>
  <c r="G23" i="1"/>
  <c r="E22" i="1"/>
  <c r="E23" i="1" s="1"/>
  <c r="G71" i="1"/>
  <c r="D45" i="1"/>
  <c r="D47" i="1" s="1"/>
  <c r="F45" i="1"/>
  <c r="E45" i="1"/>
  <c r="G65" i="1"/>
  <c r="F71" i="1"/>
  <c r="E65" i="1"/>
  <c r="F34" i="1"/>
  <c r="D65" i="1"/>
  <c r="G45" i="1"/>
  <c r="E34" i="1"/>
  <c r="G34" i="1"/>
  <c r="F65" i="1"/>
  <c r="F74" i="1" l="1"/>
  <c r="G47" i="1"/>
  <c r="F47" i="1"/>
  <c r="E47" i="1"/>
  <c r="F77" i="1"/>
  <c r="G74" i="1"/>
  <c r="G77" i="1" s="1"/>
  <c r="E74" i="1"/>
  <c r="E71" i="1"/>
  <c r="E77" i="1" l="1"/>
</calcChain>
</file>

<file path=xl/sharedStrings.xml><?xml version="1.0" encoding="utf-8"?>
<sst xmlns="http://schemas.openxmlformats.org/spreadsheetml/2006/main" count="67" uniqueCount="58">
  <si>
    <t>无杠杆自由现金流</t>
  </si>
  <si>
    <t>题目要求</t>
  </si>
  <si>
    <r>
      <t>请在答题区域计算该企业未来</t>
    </r>
    <r>
      <rPr>
        <sz val="10"/>
        <rFont val="arial"/>
        <family val="2"/>
      </rPr>
      <t>3</t>
    </r>
    <r>
      <rPr>
        <sz val="10"/>
        <rFont val="华文楷体"/>
        <family val="3"/>
        <charset val="134"/>
      </rPr>
      <t>年对应企业价值的无杠杆自由现金流，写明必要的调整步骤。</t>
    </r>
    <phoneticPr fontId="1" type="noConversion"/>
  </si>
  <si>
    <t>历史</t>
    <phoneticPr fontId="1" type="noConversion"/>
  </si>
  <si>
    <t>预测</t>
    <phoneticPr fontId="1" type="noConversion"/>
  </si>
  <si>
    <t>EBIT</t>
    <phoneticPr fontId="1" type="noConversion"/>
  </si>
  <si>
    <t>EBIAT</t>
    <phoneticPr fontId="1" type="noConversion"/>
  </si>
  <si>
    <r>
      <rPr>
        <sz val="10"/>
        <rFont val="宋体"/>
        <family val="3"/>
        <charset val="134"/>
      </rPr>
      <t>（除百分数外，单位为百万元人民币）</t>
    </r>
  </si>
  <si>
    <r>
      <rPr>
        <b/>
        <sz val="10"/>
        <rFont val="宋体"/>
        <family val="3"/>
        <charset val="134"/>
      </rPr>
      <t>利润表</t>
    </r>
  </si>
  <si>
    <r>
      <rPr>
        <sz val="10"/>
        <rFont val="宋体"/>
        <family val="3"/>
        <charset val="134"/>
      </rPr>
      <t>营业收入</t>
    </r>
  </si>
  <si>
    <r>
      <rPr>
        <sz val="10"/>
        <rFont val="宋体"/>
        <family val="3"/>
        <charset val="134"/>
      </rPr>
      <t>营业成本</t>
    </r>
  </si>
  <si>
    <r>
      <rPr>
        <sz val="10"/>
        <rFont val="宋体"/>
        <family val="3"/>
        <charset val="134"/>
      </rPr>
      <t>销售费用</t>
    </r>
  </si>
  <si>
    <r>
      <rPr>
        <sz val="10"/>
        <rFont val="宋体"/>
        <family val="3"/>
        <charset val="134"/>
      </rPr>
      <t>管理费用</t>
    </r>
  </si>
  <si>
    <r>
      <rPr>
        <sz val="10"/>
        <rFont val="宋体"/>
        <family val="3"/>
        <charset val="134"/>
      </rPr>
      <t>财务费用</t>
    </r>
  </si>
  <si>
    <r>
      <rPr>
        <b/>
        <sz val="10"/>
        <rFont val="宋体"/>
        <family val="3"/>
        <charset val="134"/>
      </rPr>
      <t>利润总额</t>
    </r>
  </si>
  <si>
    <r>
      <rPr>
        <sz val="10"/>
        <rFont val="宋体"/>
        <family val="3"/>
        <charset val="134"/>
      </rPr>
      <t>所得税费用</t>
    </r>
  </si>
  <si>
    <r>
      <rPr>
        <b/>
        <sz val="10"/>
        <rFont val="宋体"/>
        <family val="3"/>
        <charset val="134"/>
      </rPr>
      <t>净利润</t>
    </r>
  </si>
  <si>
    <r>
      <rPr>
        <b/>
        <sz val="10"/>
        <rFont val="宋体"/>
        <family val="3"/>
        <charset val="134"/>
      </rPr>
      <t>资产负债表</t>
    </r>
  </si>
  <si>
    <r>
      <rPr>
        <sz val="10"/>
        <rFont val="宋体"/>
        <family val="3"/>
        <charset val="134"/>
      </rPr>
      <t>货币资金</t>
    </r>
  </si>
  <si>
    <r>
      <rPr>
        <sz val="10"/>
        <rFont val="宋体"/>
        <family val="3"/>
        <charset val="134"/>
      </rPr>
      <t>应收款项</t>
    </r>
  </si>
  <si>
    <r>
      <rPr>
        <sz val="10"/>
        <rFont val="宋体"/>
        <family val="3"/>
        <charset val="134"/>
      </rPr>
      <t>预付账款</t>
    </r>
  </si>
  <si>
    <r>
      <rPr>
        <sz val="10"/>
        <rFont val="宋体"/>
        <family val="3"/>
        <charset val="134"/>
      </rPr>
      <t>存货</t>
    </r>
  </si>
  <si>
    <r>
      <rPr>
        <b/>
        <sz val="10"/>
        <rFont val="宋体"/>
        <family val="3"/>
        <charset val="134"/>
      </rPr>
      <t>流动资产合计</t>
    </r>
  </si>
  <si>
    <r>
      <rPr>
        <sz val="10"/>
        <rFont val="宋体"/>
        <family val="3"/>
        <charset val="134"/>
      </rPr>
      <t>固定资产</t>
    </r>
  </si>
  <si>
    <r>
      <rPr>
        <sz val="10"/>
        <rFont val="宋体"/>
        <family val="3"/>
        <charset val="134"/>
      </rPr>
      <t>无形资产</t>
    </r>
  </si>
  <si>
    <r>
      <rPr>
        <b/>
        <sz val="10"/>
        <rFont val="宋体"/>
        <family val="3"/>
        <charset val="134"/>
      </rPr>
      <t>资产总计</t>
    </r>
  </si>
  <si>
    <r>
      <rPr>
        <sz val="10"/>
        <rFont val="宋体"/>
        <family val="3"/>
        <charset val="134"/>
      </rPr>
      <t>短期借款</t>
    </r>
  </si>
  <si>
    <r>
      <rPr>
        <sz val="10"/>
        <rFont val="宋体"/>
        <family val="3"/>
        <charset val="134"/>
      </rPr>
      <t>应付款项</t>
    </r>
  </si>
  <si>
    <r>
      <rPr>
        <sz val="10"/>
        <rFont val="宋体"/>
        <family val="3"/>
        <charset val="134"/>
      </rPr>
      <t>预收账款</t>
    </r>
  </si>
  <si>
    <r>
      <rPr>
        <b/>
        <sz val="10"/>
        <rFont val="宋体"/>
        <family val="3"/>
        <charset val="134"/>
      </rPr>
      <t>流动负债合计</t>
    </r>
  </si>
  <si>
    <r>
      <rPr>
        <sz val="10"/>
        <rFont val="宋体"/>
        <family val="3"/>
        <charset val="134"/>
      </rPr>
      <t>长期借款</t>
    </r>
  </si>
  <si>
    <r>
      <rPr>
        <b/>
        <sz val="10"/>
        <rFont val="宋体"/>
        <family val="3"/>
        <charset val="134"/>
      </rPr>
      <t>负债合计</t>
    </r>
  </si>
  <si>
    <r>
      <rPr>
        <sz val="10"/>
        <rFont val="宋体"/>
        <family val="3"/>
        <charset val="134"/>
      </rPr>
      <t>股本及资本公积</t>
    </r>
  </si>
  <si>
    <r>
      <rPr>
        <sz val="10"/>
        <rFont val="宋体"/>
        <family val="3"/>
        <charset val="134"/>
      </rPr>
      <t>留存收益</t>
    </r>
  </si>
  <si>
    <r>
      <rPr>
        <b/>
        <sz val="10"/>
        <rFont val="宋体"/>
        <family val="3"/>
        <charset val="134"/>
      </rPr>
      <t>股东权益合计</t>
    </r>
  </si>
  <si>
    <r>
      <rPr>
        <b/>
        <sz val="10"/>
        <rFont val="宋体"/>
        <family val="3"/>
        <charset val="134"/>
      </rPr>
      <t>负债与股东权益总计</t>
    </r>
  </si>
  <si>
    <r>
      <rPr>
        <b/>
        <sz val="10"/>
        <rFont val="宋体"/>
        <family val="3"/>
        <charset val="134"/>
      </rPr>
      <t>平衡测试</t>
    </r>
  </si>
  <si>
    <r>
      <rPr>
        <b/>
        <sz val="10"/>
        <rFont val="宋体"/>
        <family val="3"/>
        <charset val="134"/>
      </rPr>
      <t>其他项目</t>
    </r>
  </si>
  <si>
    <r>
      <rPr>
        <sz val="10"/>
        <rFont val="宋体"/>
        <family val="3"/>
        <charset val="134"/>
      </rPr>
      <t>所得税率</t>
    </r>
  </si>
  <si>
    <r>
      <rPr>
        <sz val="10"/>
        <rFont val="宋体"/>
        <family val="3"/>
        <charset val="134"/>
      </rPr>
      <t>固定资产购建</t>
    </r>
  </si>
  <si>
    <r>
      <rPr>
        <sz val="10"/>
        <rFont val="宋体"/>
        <family val="3"/>
        <charset val="134"/>
      </rPr>
      <t>无形资产购建</t>
    </r>
  </si>
  <si>
    <r>
      <rPr>
        <sz val="10"/>
        <rFont val="宋体"/>
        <family val="3"/>
        <charset val="134"/>
      </rPr>
      <t>折旧</t>
    </r>
  </si>
  <si>
    <r>
      <rPr>
        <sz val="10"/>
        <rFont val="宋体"/>
        <family val="3"/>
        <charset val="134"/>
      </rPr>
      <t>摊销</t>
    </r>
  </si>
  <si>
    <r>
      <rPr>
        <b/>
        <sz val="10"/>
        <rFont val="宋体"/>
        <family val="3"/>
        <charset val="134"/>
      </rPr>
      <t>答题区域</t>
    </r>
  </si>
  <si>
    <r>
      <rPr>
        <b/>
        <sz val="10"/>
        <rFont val="宋体"/>
        <family val="3"/>
        <charset val="134"/>
      </rPr>
      <t>无杠杆自由现金流</t>
    </r>
    <phoneticPr fontId="1" type="noConversion"/>
  </si>
  <si>
    <r>
      <rPr>
        <sz val="10"/>
        <rFont val="宋体"/>
        <family val="3"/>
        <charset val="134"/>
      </rPr>
      <t>（调整的所得税）</t>
    </r>
    <phoneticPr fontId="1" type="noConversion"/>
  </si>
  <si>
    <r>
      <rPr>
        <sz val="10"/>
        <rFont val="宋体"/>
        <family val="3"/>
        <charset val="134"/>
      </rPr>
      <t>折旧</t>
    </r>
    <phoneticPr fontId="1" type="noConversion"/>
  </si>
  <si>
    <r>
      <rPr>
        <sz val="10"/>
        <rFont val="宋体"/>
        <family val="3"/>
        <charset val="134"/>
      </rPr>
      <t>摊销</t>
    </r>
    <phoneticPr fontId="1" type="noConversion"/>
  </si>
  <si>
    <r>
      <rPr>
        <sz val="10"/>
        <rFont val="宋体"/>
        <family val="3"/>
        <charset val="134"/>
      </rPr>
      <t>（固定资产购建）</t>
    </r>
    <phoneticPr fontId="1" type="noConversion"/>
  </si>
  <si>
    <t>税金及附加</t>
    <phoneticPr fontId="1" type="noConversion"/>
  </si>
  <si>
    <t>研发费用</t>
    <phoneticPr fontId="1" type="noConversion"/>
  </si>
  <si>
    <t>经营性营运资金</t>
    <phoneticPr fontId="1" type="noConversion"/>
  </si>
  <si>
    <t>经营性营运资金减少</t>
    <phoneticPr fontId="1" type="noConversion"/>
  </si>
  <si>
    <t>（无形资产购建）</t>
    <phoneticPr fontId="1" type="noConversion"/>
  </si>
  <si>
    <r>
      <rPr>
        <sz val="10"/>
        <rFont val="华文楷体"/>
        <family val="3"/>
        <charset val="134"/>
      </rPr>
      <t>下面给出了某制造企业未来第</t>
    </r>
    <r>
      <rPr>
        <sz val="10"/>
        <rFont val="arial"/>
        <family val="2"/>
      </rPr>
      <t>1~3</t>
    </r>
    <r>
      <rPr>
        <sz val="10"/>
        <rFont val="华文楷体"/>
        <family val="3"/>
        <charset val="134"/>
      </rPr>
      <t>年的财务预测数据及相关历史数据。</t>
    </r>
    <phoneticPr fontId="1" type="noConversion"/>
  </si>
  <si>
    <t>非核心资产</t>
    <phoneticPr fontId="1" type="noConversion"/>
  </si>
  <si>
    <t>非经营性损益</t>
    <phoneticPr fontId="1" type="noConversion"/>
  </si>
  <si>
    <t>其中，该企业的非核心资产及其对应的非经营性损益与其主业运营无关（不对应企业价值）。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</si>
</sst>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\(#,##0\)"/>
    <numFmt numFmtId="177" formatCode="&quot;Year&quot;\ 0"/>
    <numFmt numFmtId="178" formatCode="0.0%"/>
  </numFmts>
  <fonts count="13" x14ac:knownFonts="1">
    <font>
      <sz val="10"/>
      <name val="arial"/>
      <family val="2"/>
    </font>
    <font>
      <sz val="9"/>
      <name val="宋体"/>
      <family val="3"/>
      <charset val="134"/>
    </font>
    <font>
      <sz val="10"/>
      <name val="华文楷体"/>
      <family val="3"/>
      <charset val="134"/>
    </font>
    <font>
      <sz val="10"/>
      <name val="arial"/>
      <family val="2"/>
    </font>
    <font>
      <b/>
      <sz val="10"/>
      <name val="华文楷体"/>
      <family val="3"/>
      <charset val="134"/>
    </font>
    <font>
      <b/>
      <sz val="14"/>
      <color indexed="9"/>
      <name val="华文楷体"/>
      <family val="3"/>
      <charset val="134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2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/>
    <xf numFmtId="0" fontId="0" fillId="3" borderId="0" xfId="0" applyFill="1" applyAlignment="1"/>
    <xf numFmtId="0" fontId="0" fillId="0" borderId="1" xfId="0" applyBorder="1" applyAlignment="1"/>
    <xf numFmtId="0" fontId="0" fillId="0" borderId="0" xfId="0" applyAlignment="1"/>
    <xf numFmtId="0" fontId="2" fillId="3" borderId="0" xfId="0" applyFont="1" applyFill="1" applyAlignment="1"/>
    <xf numFmtId="0" fontId="3" fillId="2" borderId="0" xfId="0" applyFont="1" applyFill="1" applyAlignment="1"/>
    <xf numFmtId="0" fontId="3" fillId="3" borderId="0" xfId="0" applyFont="1" applyFill="1" applyAlignment="1"/>
    <xf numFmtId="0" fontId="4" fillId="3" borderId="0" xfId="0" applyFont="1" applyFill="1" applyAlignment="1"/>
    <xf numFmtId="0" fontId="5" fillId="2" borderId="0" xfId="0" applyFont="1" applyFill="1" applyAlignment="1"/>
    <xf numFmtId="0" fontId="6" fillId="0" borderId="0" xfId="0" applyFont="1" applyAlignment="1"/>
    <xf numFmtId="176" fontId="7" fillId="4" borderId="2" xfId="0" applyNumberFormat="1" applyFont="1" applyFill="1" applyBorder="1" applyAlignment="1"/>
    <xf numFmtId="176" fontId="7" fillId="0" borderId="0" xfId="0" applyNumberFormat="1" applyFont="1" applyFill="1" applyBorder="1" applyAlignment="1"/>
    <xf numFmtId="176" fontId="6" fillId="0" borderId="0" xfId="0" applyNumberFormat="1" applyFont="1" applyAlignment="1"/>
    <xf numFmtId="176" fontId="6" fillId="0" borderId="0" xfId="0" applyNumberFormat="1" applyFont="1" applyAlignment="1">
      <alignment horizontal="center"/>
    </xf>
    <xf numFmtId="176" fontId="3" fillId="0" borderId="0" xfId="0" applyNumberFormat="1" applyFont="1" applyAlignment="1"/>
    <xf numFmtId="0" fontId="0" fillId="0" borderId="3" xfId="0" applyBorder="1" applyAlignment="1"/>
    <xf numFmtId="0" fontId="0" fillId="0" borderId="4" xfId="0" applyBorder="1">
      <alignment vertical="center"/>
    </xf>
    <xf numFmtId="0" fontId="0" fillId="0" borderId="5" xfId="0" applyBorder="1" applyAlignment="1"/>
    <xf numFmtId="0" fontId="0" fillId="0" borderId="6" xfId="0" applyBorder="1" applyAlignment="1"/>
    <xf numFmtId="177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76" fontId="0" fillId="0" borderId="0" xfId="0" applyNumberFormat="1" applyAlignment="1"/>
    <xf numFmtId="178" fontId="7" fillId="4" borderId="2" xfId="0" applyNumberFormat="1" applyFont="1" applyFill="1" applyBorder="1" applyAlignment="1"/>
    <xf numFmtId="0" fontId="0" fillId="0" borderId="0" xfId="0" applyBorder="1" applyAlignment="1"/>
    <xf numFmtId="0" fontId="0" fillId="0" borderId="0" xfId="0" applyBorder="1">
      <alignment vertical="center"/>
    </xf>
    <xf numFmtId="176" fontId="0" fillId="0" borderId="0" xfId="0" applyNumberFormat="1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0" fillId="3" borderId="0" xfId="0" applyFont="1" applyFill="1" applyAlignment="1"/>
    <xf numFmtId="0" fontId="8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zoomScale="115" workbookViewId="0"/>
  </sheetViews>
  <sheetFormatPr defaultColWidth="0" defaultRowHeight="12.75" zeroHeight="1" x14ac:dyDescent="0.2"/>
  <cols>
    <col min="1" max="2" width="1.7109375" customWidth="1"/>
    <col min="3" max="3" width="30.7109375" customWidth="1"/>
    <col min="4" max="7" width="12.7109375" customWidth="1"/>
    <col min="8" max="9" width="1.7109375" customWidth="1"/>
  </cols>
  <sheetData>
    <row r="1" spans="1:9" s="4" customFormat="1" ht="24.95" customHeight="1" x14ac:dyDescent="0.35">
      <c r="A1" s="13" t="s">
        <v>0</v>
      </c>
      <c r="B1" s="10"/>
      <c r="C1" s="10"/>
      <c r="D1" s="5"/>
      <c r="E1" s="5"/>
      <c r="F1" s="5"/>
      <c r="G1" s="5"/>
      <c r="H1" s="5"/>
      <c r="I1" s="1"/>
    </row>
    <row r="2" spans="1:9" ht="15" customHeight="1" x14ac:dyDescent="0.2">
      <c r="A2" s="11"/>
      <c r="B2" s="11"/>
      <c r="C2" s="11"/>
      <c r="D2" s="6"/>
      <c r="E2" s="6"/>
      <c r="F2" s="6"/>
      <c r="G2" s="6"/>
      <c r="H2" s="6"/>
      <c r="I2" s="3"/>
    </row>
    <row r="3" spans="1:9" ht="15" customHeight="1" x14ac:dyDescent="0.2">
      <c r="A3" s="12" t="s">
        <v>1</v>
      </c>
      <c r="B3" s="11"/>
      <c r="C3" s="11"/>
      <c r="D3" s="6"/>
      <c r="E3" s="6"/>
      <c r="F3" s="6"/>
      <c r="G3" s="6"/>
      <c r="H3" s="6"/>
      <c r="I3" s="3"/>
    </row>
    <row r="4" spans="1:9" ht="15" customHeight="1" x14ac:dyDescent="0.2">
      <c r="A4" s="11"/>
      <c r="B4" s="37" t="s">
        <v>54</v>
      </c>
      <c r="C4" s="11"/>
      <c r="D4" s="6"/>
      <c r="E4" s="6"/>
      <c r="F4" s="6"/>
      <c r="G4" s="6"/>
      <c r="H4" s="6"/>
      <c r="I4" s="3"/>
    </row>
    <row r="5" spans="1:9" ht="15" customHeight="1" x14ac:dyDescent="0.2">
      <c r="A5" s="11"/>
      <c r="B5" s="9" t="s">
        <v>57</v>
      </c>
      <c r="C5" s="11"/>
      <c r="D5" s="6"/>
      <c r="E5" s="6"/>
      <c r="F5" s="6"/>
      <c r="G5" s="6"/>
      <c r="H5" s="6"/>
      <c r="I5" s="3"/>
    </row>
    <row r="6" spans="1:9" ht="15" customHeight="1" x14ac:dyDescent="0.2">
      <c r="A6" s="11"/>
      <c r="B6" s="9" t="s">
        <v>2</v>
      </c>
      <c r="C6" s="11"/>
      <c r="D6" s="6"/>
      <c r="E6" s="6"/>
      <c r="F6" s="6"/>
      <c r="G6" s="6"/>
      <c r="H6" s="6"/>
      <c r="I6" s="3"/>
    </row>
    <row r="7" spans="1:9" ht="15" customHeight="1" thickBot="1" x14ac:dyDescent="0.25">
      <c r="A7" s="6"/>
      <c r="B7" s="6"/>
      <c r="C7" s="6"/>
      <c r="D7" s="6"/>
      <c r="E7" s="6"/>
      <c r="F7" s="6"/>
      <c r="G7" s="6"/>
      <c r="H7" s="6"/>
      <c r="I7" s="3"/>
    </row>
    <row r="8" spans="1:9" ht="15" customHeight="1" x14ac:dyDescent="0.2">
      <c r="A8" s="7"/>
      <c r="B8" s="7"/>
      <c r="C8" s="7"/>
      <c r="D8" s="7"/>
      <c r="E8" s="7"/>
      <c r="F8" s="7"/>
      <c r="G8" s="7"/>
      <c r="H8" s="7"/>
      <c r="I8" s="2"/>
    </row>
    <row r="9" spans="1:9" ht="15" customHeight="1" x14ac:dyDescent="0.2">
      <c r="A9" s="31" t="s">
        <v>7</v>
      </c>
      <c r="B9" s="32"/>
      <c r="C9" s="32"/>
      <c r="D9" s="28"/>
      <c r="E9" s="28"/>
      <c r="F9" s="28"/>
      <c r="G9" s="28"/>
      <c r="H9" s="28"/>
      <c r="I9" s="29"/>
    </row>
    <row r="10" spans="1:9" ht="15" customHeight="1" x14ac:dyDescent="0.2">
      <c r="A10" s="33"/>
      <c r="B10" s="31"/>
      <c r="C10" s="31"/>
      <c r="D10" s="24">
        <v>0</v>
      </c>
      <c r="E10" s="24">
        <v>1</v>
      </c>
      <c r="F10" s="24">
        <v>2</v>
      </c>
      <c r="G10" s="24">
        <v>3</v>
      </c>
      <c r="H10" s="8"/>
    </row>
    <row r="11" spans="1:9" ht="15" customHeight="1" x14ac:dyDescent="0.2">
      <c r="A11" s="31"/>
      <c r="B11" s="31"/>
      <c r="C11" s="31"/>
      <c r="D11" s="25" t="s">
        <v>3</v>
      </c>
      <c r="E11" s="25" t="s">
        <v>4</v>
      </c>
      <c r="F11" s="25" t="s">
        <v>4</v>
      </c>
      <c r="G11" s="25" t="s">
        <v>4</v>
      </c>
      <c r="H11" s="8"/>
    </row>
    <row r="12" spans="1:9" ht="15" customHeight="1" x14ac:dyDescent="0.2">
      <c r="A12" s="31"/>
      <c r="B12" s="14" t="s">
        <v>8</v>
      </c>
      <c r="C12" s="31"/>
      <c r="D12" s="8"/>
      <c r="E12" s="8"/>
      <c r="F12" s="8"/>
      <c r="G12" s="8"/>
      <c r="H12" s="8"/>
      <c r="I12" s="8"/>
    </row>
    <row r="13" spans="1:9" ht="15" customHeight="1" x14ac:dyDescent="0.2">
      <c r="A13" s="31"/>
      <c r="B13" s="31"/>
      <c r="C13" s="31" t="s">
        <v>9</v>
      </c>
      <c r="D13" s="8"/>
      <c r="E13" s="15">
        <v>5273</v>
      </c>
      <c r="F13" s="15">
        <v>5537</v>
      </c>
      <c r="G13" s="15">
        <v>5814</v>
      </c>
      <c r="H13" s="8"/>
    </row>
    <row r="14" spans="1:9" ht="15" customHeight="1" x14ac:dyDescent="0.2">
      <c r="A14" s="31"/>
      <c r="B14" s="31"/>
      <c r="C14" s="31" t="s">
        <v>10</v>
      </c>
      <c r="D14" s="8"/>
      <c r="E14" s="15">
        <v>3439</v>
      </c>
      <c r="F14" s="15">
        <v>3604</v>
      </c>
      <c r="G14" s="15">
        <v>3780</v>
      </c>
      <c r="H14" s="8"/>
    </row>
    <row r="15" spans="1:9" ht="15" customHeight="1" x14ac:dyDescent="0.2">
      <c r="A15" s="31"/>
      <c r="B15" s="31"/>
      <c r="C15" s="34" t="s">
        <v>49</v>
      </c>
      <c r="D15" s="8"/>
      <c r="E15" s="15">
        <v>63</v>
      </c>
      <c r="F15" s="15">
        <v>66</v>
      </c>
      <c r="G15" s="15">
        <v>69</v>
      </c>
      <c r="H15" s="8"/>
    </row>
    <row r="16" spans="1:9" ht="15" customHeight="1" x14ac:dyDescent="0.2">
      <c r="A16" s="31"/>
      <c r="B16" s="31"/>
      <c r="C16" s="31" t="s">
        <v>11</v>
      </c>
      <c r="D16" s="8"/>
      <c r="E16" s="15">
        <v>168</v>
      </c>
      <c r="F16" s="15">
        <v>171</v>
      </c>
      <c r="G16" s="15">
        <v>175</v>
      </c>
      <c r="H16" s="8"/>
    </row>
    <row r="17" spans="1:8" ht="15" customHeight="1" x14ac:dyDescent="0.2">
      <c r="A17" s="31"/>
      <c r="B17" s="31"/>
      <c r="C17" s="31" t="s">
        <v>12</v>
      </c>
      <c r="D17" s="8"/>
      <c r="E17" s="15">
        <v>105</v>
      </c>
      <c r="F17" s="15">
        <v>110</v>
      </c>
      <c r="G17" s="15">
        <v>116</v>
      </c>
      <c r="H17" s="8"/>
    </row>
    <row r="18" spans="1:8" ht="15" customHeight="1" x14ac:dyDescent="0.2">
      <c r="A18" s="31"/>
      <c r="B18" s="31"/>
      <c r="C18" s="34" t="s">
        <v>50</v>
      </c>
      <c r="D18" s="8"/>
      <c r="E18" s="15">
        <v>152</v>
      </c>
      <c r="F18" s="15">
        <v>172</v>
      </c>
      <c r="G18" s="15">
        <v>190</v>
      </c>
      <c r="H18" s="8"/>
    </row>
    <row r="19" spans="1:8" ht="15" customHeight="1" x14ac:dyDescent="0.2">
      <c r="A19" s="31"/>
      <c r="B19" s="31"/>
      <c r="C19" s="31" t="s">
        <v>13</v>
      </c>
      <c r="D19" s="8"/>
      <c r="E19" s="15">
        <v>172</v>
      </c>
      <c r="F19" s="15">
        <v>190</v>
      </c>
      <c r="G19" s="15">
        <v>209</v>
      </c>
      <c r="H19" s="8"/>
    </row>
    <row r="20" spans="1:8" ht="15" customHeight="1" x14ac:dyDescent="0.2">
      <c r="A20" s="31"/>
      <c r="B20" s="31"/>
      <c r="C20" s="38" t="s">
        <v>56</v>
      </c>
      <c r="D20" s="8"/>
      <c r="E20" s="15">
        <v>30</v>
      </c>
      <c r="F20" s="15">
        <v>40</v>
      </c>
      <c r="G20" s="15">
        <v>50</v>
      </c>
      <c r="H20" s="8"/>
    </row>
    <row r="21" spans="1:8" ht="15" customHeight="1" x14ac:dyDescent="0.2">
      <c r="A21" s="31"/>
      <c r="B21" s="31"/>
      <c r="C21" s="14" t="s">
        <v>14</v>
      </c>
      <c r="D21" s="14"/>
      <c r="E21" s="17">
        <f>E13-SUM(E14:E19)+E20</f>
        <v>1204</v>
      </c>
      <c r="F21" s="17">
        <f>F13-SUM(F14:F19)+F20</f>
        <v>1264</v>
      </c>
      <c r="G21" s="17">
        <f>G13-SUM(G14:G19)+G20</f>
        <v>1325</v>
      </c>
      <c r="H21" s="8"/>
    </row>
    <row r="22" spans="1:8" ht="15" customHeight="1" x14ac:dyDescent="0.2">
      <c r="A22" s="31"/>
      <c r="B22" s="31"/>
      <c r="C22" s="31" t="s">
        <v>15</v>
      </c>
      <c r="D22" s="8"/>
      <c r="E22" s="30">
        <f>E50*E21</f>
        <v>301</v>
      </c>
      <c r="F22" s="30">
        <f>F50*F21</f>
        <v>316</v>
      </c>
      <c r="G22" s="30">
        <f>G50*G21</f>
        <v>331.25</v>
      </c>
      <c r="H22" s="8"/>
    </row>
    <row r="23" spans="1:8" ht="15" customHeight="1" x14ac:dyDescent="0.2">
      <c r="A23" s="31"/>
      <c r="B23" s="31"/>
      <c r="C23" s="14" t="s">
        <v>16</v>
      </c>
      <c r="D23" s="8"/>
      <c r="E23" s="17">
        <f>E21-E22</f>
        <v>903</v>
      </c>
      <c r="F23" s="17">
        <f t="shared" ref="F23:G23" si="0">F21-F22</f>
        <v>948</v>
      </c>
      <c r="G23" s="17">
        <f t="shared" si="0"/>
        <v>993.75</v>
      </c>
      <c r="H23" s="8"/>
    </row>
    <row r="24" spans="1:8" ht="15" customHeight="1" x14ac:dyDescent="0.2">
      <c r="A24" s="31"/>
      <c r="B24" s="31"/>
      <c r="C24" s="31"/>
      <c r="D24" s="8"/>
      <c r="E24" s="8"/>
      <c r="F24" s="8"/>
      <c r="G24" s="8"/>
      <c r="H24" s="8"/>
    </row>
    <row r="25" spans="1:8" ht="15" customHeight="1" x14ac:dyDescent="0.2">
      <c r="A25" s="31"/>
      <c r="B25" s="14" t="s">
        <v>17</v>
      </c>
      <c r="C25" s="31"/>
      <c r="D25" s="8"/>
      <c r="E25" s="8"/>
      <c r="F25" s="8"/>
      <c r="G25" s="8"/>
      <c r="H25" s="8"/>
    </row>
    <row r="26" spans="1:8" ht="15" customHeight="1" x14ac:dyDescent="0.2">
      <c r="A26" s="31"/>
      <c r="B26" s="31"/>
      <c r="C26" s="31" t="s">
        <v>18</v>
      </c>
      <c r="D26" s="16">
        <v>189</v>
      </c>
      <c r="E26" s="15">
        <v>219</v>
      </c>
      <c r="F26" s="15">
        <v>431</v>
      </c>
      <c r="G26" s="15">
        <v>577</v>
      </c>
      <c r="H26" s="8"/>
    </row>
    <row r="27" spans="1:8" ht="15" customHeight="1" x14ac:dyDescent="0.2">
      <c r="A27" s="31"/>
      <c r="B27" s="31"/>
      <c r="C27" s="31" t="s">
        <v>19</v>
      </c>
      <c r="D27" s="16">
        <v>223</v>
      </c>
      <c r="E27" s="15">
        <v>213</v>
      </c>
      <c r="F27" s="15">
        <v>226</v>
      </c>
      <c r="G27" s="15">
        <v>241</v>
      </c>
      <c r="H27" s="8"/>
    </row>
    <row r="28" spans="1:8" ht="15" customHeight="1" x14ac:dyDescent="0.2">
      <c r="A28" s="31"/>
      <c r="B28" s="31"/>
      <c r="C28" s="31" t="s">
        <v>20</v>
      </c>
      <c r="D28" s="16">
        <v>146</v>
      </c>
      <c r="E28" s="15">
        <v>166</v>
      </c>
      <c r="F28" s="15">
        <v>168</v>
      </c>
      <c r="G28" s="15">
        <v>173</v>
      </c>
      <c r="H28" s="8"/>
    </row>
    <row r="29" spans="1:8" ht="15" customHeight="1" x14ac:dyDescent="0.2">
      <c r="A29" s="31"/>
      <c r="B29" s="31"/>
      <c r="C29" s="31" t="s">
        <v>21</v>
      </c>
      <c r="D29" s="16">
        <v>1004</v>
      </c>
      <c r="E29" s="15">
        <v>1121</v>
      </c>
      <c r="F29" s="15">
        <v>1189</v>
      </c>
      <c r="G29" s="15">
        <v>1277</v>
      </c>
      <c r="H29" s="8"/>
    </row>
    <row r="30" spans="1:8" ht="15" customHeight="1" x14ac:dyDescent="0.2">
      <c r="A30" s="31"/>
      <c r="B30" s="31"/>
      <c r="C30" s="14" t="s">
        <v>22</v>
      </c>
      <c r="D30" s="17">
        <f>SUM(D26:D29)</f>
        <v>1562</v>
      </c>
      <c r="E30" s="17">
        <f>SUM(E26:E29)</f>
        <v>1719</v>
      </c>
      <c r="F30" s="17">
        <f>SUM(F26:F29)</f>
        <v>2014</v>
      </c>
      <c r="G30" s="17">
        <f>SUM(G26:G29)</f>
        <v>2268</v>
      </c>
      <c r="H30" s="8"/>
    </row>
    <row r="31" spans="1:8" ht="15" customHeight="1" x14ac:dyDescent="0.2">
      <c r="A31" s="31"/>
      <c r="B31" s="31"/>
      <c r="C31" s="35" t="s">
        <v>55</v>
      </c>
      <c r="D31" s="16">
        <v>987</v>
      </c>
      <c r="E31" s="15">
        <v>987</v>
      </c>
      <c r="F31" s="15">
        <v>987</v>
      </c>
      <c r="G31" s="15">
        <v>987</v>
      </c>
      <c r="H31" s="8"/>
    </row>
    <row r="32" spans="1:8" ht="15" customHeight="1" x14ac:dyDescent="0.2">
      <c r="A32" s="31"/>
      <c r="B32" s="31"/>
      <c r="C32" s="31" t="s">
        <v>23</v>
      </c>
      <c r="D32" s="16">
        <v>11285</v>
      </c>
      <c r="E32" s="19">
        <f t="shared" ref="E32:G33" si="1">D32+E51-E53</f>
        <v>11797</v>
      </c>
      <c r="F32" s="19">
        <f t="shared" si="1"/>
        <v>12049</v>
      </c>
      <c r="G32" s="19">
        <f t="shared" si="1"/>
        <v>12290</v>
      </c>
      <c r="H32" s="8"/>
    </row>
    <row r="33" spans="1:8" ht="15" customHeight="1" x14ac:dyDescent="0.2">
      <c r="A33" s="31"/>
      <c r="B33" s="31"/>
      <c r="C33" s="31" t="s">
        <v>24</v>
      </c>
      <c r="D33" s="16">
        <v>279</v>
      </c>
      <c r="E33" s="19">
        <f t="shared" si="1"/>
        <v>281</v>
      </c>
      <c r="F33" s="19">
        <f t="shared" si="1"/>
        <v>282</v>
      </c>
      <c r="G33" s="19">
        <f t="shared" si="1"/>
        <v>284</v>
      </c>
      <c r="H33" s="8"/>
    </row>
    <row r="34" spans="1:8" ht="15" customHeight="1" x14ac:dyDescent="0.2">
      <c r="A34" s="31"/>
      <c r="B34" s="31"/>
      <c r="C34" s="14" t="s">
        <v>25</v>
      </c>
      <c r="D34" s="17">
        <f>SUM(D31:D33)+D30</f>
        <v>14113</v>
      </c>
      <c r="E34" s="17">
        <f>SUM(E31:E33)+E30</f>
        <v>14784</v>
      </c>
      <c r="F34" s="17">
        <f>SUM(F31:F33)+F30</f>
        <v>15332</v>
      </c>
      <c r="G34" s="17">
        <f>SUM(G31:G33)+G30</f>
        <v>15829</v>
      </c>
      <c r="H34" s="8"/>
    </row>
    <row r="35" spans="1:8" ht="15" customHeight="1" x14ac:dyDescent="0.2">
      <c r="A35" s="31"/>
      <c r="B35" s="31"/>
      <c r="C35" s="31"/>
      <c r="D35" s="8"/>
      <c r="E35" s="8"/>
      <c r="F35" s="8"/>
      <c r="G35" s="8"/>
      <c r="H35" s="8"/>
    </row>
    <row r="36" spans="1:8" ht="15" customHeight="1" x14ac:dyDescent="0.2">
      <c r="A36" s="31"/>
      <c r="B36" s="31"/>
      <c r="C36" s="31" t="s">
        <v>26</v>
      </c>
      <c r="D36" s="16">
        <v>117</v>
      </c>
      <c r="E36" s="15">
        <v>113</v>
      </c>
      <c r="F36" s="15">
        <v>119</v>
      </c>
      <c r="G36" s="15">
        <v>127</v>
      </c>
      <c r="H36" s="8"/>
    </row>
    <row r="37" spans="1:8" ht="15" customHeight="1" x14ac:dyDescent="0.2">
      <c r="A37" s="31"/>
      <c r="B37" s="31"/>
      <c r="C37" s="31" t="s">
        <v>27</v>
      </c>
      <c r="D37" s="16">
        <v>159</v>
      </c>
      <c r="E37" s="15">
        <v>168</v>
      </c>
      <c r="F37" s="15">
        <v>176</v>
      </c>
      <c r="G37" s="15">
        <v>188</v>
      </c>
      <c r="H37" s="8"/>
    </row>
    <row r="38" spans="1:8" ht="15" customHeight="1" x14ac:dyDescent="0.2">
      <c r="A38" s="31"/>
      <c r="B38" s="31"/>
      <c r="C38" s="31" t="s">
        <v>28</v>
      </c>
      <c r="D38" s="16">
        <v>82</v>
      </c>
      <c r="E38" s="15">
        <v>87</v>
      </c>
      <c r="F38" s="15">
        <v>91</v>
      </c>
      <c r="G38" s="15">
        <v>97</v>
      </c>
      <c r="H38" s="8"/>
    </row>
    <row r="39" spans="1:8" ht="15" customHeight="1" x14ac:dyDescent="0.2">
      <c r="A39" s="31"/>
      <c r="B39" s="31"/>
      <c r="C39" s="14" t="s">
        <v>29</v>
      </c>
      <c r="D39" s="17">
        <f>SUM(D36:D38)</f>
        <v>358</v>
      </c>
      <c r="E39" s="17">
        <f>SUM(E36:E38)</f>
        <v>368</v>
      </c>
      <c r="F39" s="17">
        <f>SUM(F36:F38)</f>
        <v>386</v>
      </c>
      <c r="G39" s="17">
        <f>SUM(G36:G38)</f>
        <v>412</v>
      </c>
      <c r="H39" s="8"/>
    </row>
    <row r="40" spans="1:8" ht="15" customHeight="1" x14ac:dyDescent="0.2">
      <c r="A40" s="31"/>
      <c r="B40" s="31"/>
      <c r="C40" s="31" t="s">
        <v>30</v>
      </c>
      <c r="D40" s="16">
        <v>4079</v>
      </c>
      <c r="E40" s="15">
        <v>4079</v>
      </c>
      <c r="F40" s="15">
        <v>4079</v>
      </c>
      <c r="G40" s="15">
        <v>4079</v>
      </c>
      <c r="H40" s="8"/>
    </row>
    <row r="41" spans="1:8" ht="15" customHeight="1" x14ac:dyDescent="0.2">
      <c r="A41" s="31"/>
      <c r="B41" s="31"/>
      <c r="C41" s="14" t="s">
        <v>31</v>
      </c>
      <c r="D41" s="17">
        <f>D39+D40</f>
        <v>4437</v>
      </c>
      <c r="E41" s="17">
        <f>E39+E40</f>
        <v>4447</v>
      </c>
      <c r="F41" s="17">
        <f>F39+F40</f>
        <v>4465</v>
      </c>
      <c r="G41" s="17">
        <f>G39+G40</f>
        <v>4491</v>
      </c>
      <c r="H41" s="8"/>
    </row>
    <row r="42" spans="1:8" ht="15" customHeight="1" x14ac:dyDescent="0.2">
      <c r="A42" s="31"/>
      <c r="B42" s="31"/>
      <c r="C42" s="31" t="s">
        <v>32</v>
      </c>
      <c r="D42" s="16">
        <v>4682</v>
      </c>
      <c r="E42" s="15">
        <v>4682</v>
      </c>
      <c r="F42" s="15">
        <v>4682</v>
      </c>
      <c r="G42" s="15">
        <v>4682</v>
      </c>
      <c r="H42" s="8"/>
    </row>
    <row r="43" spans="1:8" ht="15" customHeight="1" x14ac:dyDescent="0.2">
      <c r="A43" s="31"/>
      <c r="B43" s="31"/>
      <c r="C43" s="31" t="s">
        <v>33</v>
      </c>
      <c r="D43" s="16">
        <v>4994</v>
      </c>
      <c r="E43" s="15">
        <v>5655</v>
      </c>
      <c r="F43" s="15">
        <v>6185</v>
      </c>
      <c r="G43" s="15">
        <v>6656</v>
      </c>
      <c r="H43" s="8"/>
    </row>
    <row r="44" spans="1:8" ht="15" customHeight="1" x14ac:dyDescent="0.2">
      <c r="A44" s="31"/>
      <c r="B44" s="31"/>
      <c r="C44" s="14" t="s">
        <v>34</v>
      </c>
      <c r="D44" s="17">
        <f>SUM(D42:D43)</f>
        <v>9676</v>
      </c>
      <c r="E44" s="17">
        <f>SUM(E42:E43)</f>
        <v>10337</v>
      </c>
      <c r="F44" s="17">
        <f>SUM(F42:F43)</f>
        <v>10867</v>
      </c>
      <c r="G44" s="17">
        <f>SUM(G42:G43)</f>
        <v>11338</v>
      </c>
      <c r="H44" s="8"/>
    </row>
    <row r="45" spans="1:8" ht="15" customHeight="1" x14ac:dyDescent="0.2">
      <c r="A45" s="31"/>
      <c r="B45" s="31"/>
      <c r="C45" s="14" t="s">
        <v>35</v>
      </c>
      <c r="D45" s="17">
        <f>D41+D44</f>
        <v>14113</v>
      </c>
      <c r="E45" s="17">
        <f>E41+E44</f>
        <v>14784</v>
      </c>
      <c r="F45" s="17">
        <f>F41+F44</f>
        <v>15332</v>
      </c>
      <c r="G45" s="17">
        <f>G41+G44</f>
        <v>15829</v>
      </c>
      <c r="H45" s="8"/>
    </row>
    <row r="46" spans="1:8" ht="15" customHeight="1" x14ac:dyDescent="0.2">
      <c r="A46" s="31"/>
      <c r="B46" s="31"/>
      <c r="C46" s="31"/>
      <c r="D46" s="8"/>
      <c r="E46" s="26"/>
      <c r="F46" s="26"/>
      <c r="G46" s="26"/>
      <c r="H46" s="8"/>
    </row>
    <row r="47" spans="1:8" ht="15" customHeight="1" x14ac:dyDescent="0.2">
      <c r="A47" s="31"/>
      <c r="B47" s="31"/>
      <c r="C47" s="17" t="s">
        <v>36</v>
      </c>
      <c r="D47" s="18" t="str">
        <f>IF(D34=D45,"OK",D34-D45)</f>
        <v>OK</v>
      </c>
      <c r="E47" s="18" t="str">
        <f>IF(E34=E45,"OK",E34-E45)</f>
        <v>OK</v>
      </c>
      <c r="F47" s="18" t="str">
        <f>IF(F34=F45,"OK",F34-F45)</f>
        <v>OK</v>
      </c>
      <c r="G47" s="18" t="str">
        <f>IF(G34=G45,"OK",G34-G45)</f>
        <v>OK</v>
      </c>
      <c r="H47" s="8"/>
    </row>
    <row r="48" spans="1:8" ht="15" customHeight="1" x14ac:dyDescent="0.2">
      <c r="A48" s="31"/>
      <c r="B48" s="31"/>
      <c r="C48" s="31"/>
      <c r="D48" s="8"/>
      <c r="E48" s="8"/>
      <c r="F48" s="8"/>
      <c r="G48" s="8"/>
      <c r="H48" s="8"/>
    </row>
    <row r="49" spans="1:9" ht="15" customHeight="1" x14ac:dyDescent="0.2">
      <c r="A49" s="31"/>
      <c r="B49" s="14" t="s">
        <v>37</v>
      </c>
      <c r="C49" s="31"/>
      <c r="D49" s="8"/>
      <c r="E49" s="8"/>
      <c r="F49" s="8"/>
      <c r="G49" s="8"/>
      <c r="H49" s="8"/>
    </row>
    <row r="50" spans="1:9" ht="15" customHeight="1" x14ac:dyDescent="0.2">
      <c r="A50" s="31"/>
      <c r="B50" s="31"/>
      <c r="C50" s="31" t="s">
        <v>38</v>
      </c>
      <c r="D50" s="8"/>
      <c r="E50" s="27">
        <v>0.25</v>
      </c>
      <c r="F50" s="27">
        <v>0.25</v>
      </c>
      <c r="G50" s="27">
        <v>0.25</v>
      </c>
      <c r="H50" s="8"/>
    </row>
    <row r="51" spans="1:9" ht="15" customHeight="1" x14ac:dyDescent="0.2">
      <c r="A51" s="31"/>
      <c r="B51" s="31"/>
      <c r="C51" s="31" t="s">
        <v>39</v>
      </c>
      <c r="D51" s="8"/>
      <c r="E51" s="15">
        <v>1116</v>
      </c>
      <c r="F51" s="15">
        <v>869</v>
      </c>
      <c r="G51" s="15">
        <v>870</v>
      </c>
      <c r="H51" s="8"/>
    </row>
    <row r="52" spans="1:9" ht="15" customHeight="1" x14ac:dyDescent="0.2">
      <c r="A52" s="31"/>
      <c r="B52" s="31"/>
      <c r="C52" s="31" t="s">
        <v>40</v>
      </c>
      <c r="D52" s="8"/>
      <c r="E52" s="15">
        <v>29</v>
      </c>
      <c r="F52" s="15">
        <v>29</v>
      </c>
      <c r="G52" s="15">
        <v>30</v>
      </c>
      <c r="H52" s="8"/>
    </row>
    <row r="53" spans="1:9" ht="15" customHeight="1" x14ac:dyDescent="0.2">
      <c r="A53" s="31"/>
      <c r="B53" s="31"/>
      <c r="C53" s="31" t="s">
        <v>41</v>
      </c>
      <c r="D53" s="8"/>
      <c r="E53" s="15">
        <v>604</v>
      </c>
      <c r="F53" s="15">
        <v>617</v>
      </c>
      <c r="G53" s="15">
        <v>629</v>
      </c>
      <c r="H53" s="8"/>
    </row>
    <row r="54" spans="1:9" ht="15" customHeight="1" x14ac:dyDescent="0.2">
      <c r="A54" s="31"/>
      <c r="B54" s="31"/>
      <c r="C54" s="31" t="s">
        <v>42</v>
      </c>
      <c r="D54" s="8"/>
      <c r="E54" s="15">
        <v>27</v>
      </c>
      <c r="F54" s="15">
        <v>28</v>
      </c>
      <c r="G54" s="15">
        <v>28</v>
      </c>
      <c r="H54" s="8"/>
    </row>
    <row r="55" spans="1:9" ht="15" customHeight="1" thickBot="1" x14ac:dyDescent="0.25">
      <c r="A55" s="8"/>
      <c r="B55" s="20"/>
      <c r="C55" s="20"/>
      <c r="D55" s="20"/>
      <c r="E55" s="20"/>
      <c r="F55" s="20"/>
      <c r="G55" s="20"/>
      <c r="H55" s="20"/>
    </row>
    <row r="56" spans="1:9" ht="15" customHeight="1" thickTop="1" x14ac:dyDescent="0.2">
      <c r="A56" s="22"/>
      <c r="B56" s="14" t="s">
        <v>43</v>
      </c>
      <c r="C56" s="31"/>
      <c r="D56" s="8"/>
      <c r="E56" s="8"/>
      <c r="F56" s="8"/>
      <c r="G56" s="8"/>
      <c r="H56" s="8"/>
      <c r="I56" s="21"/>
    </row>
    <row r="57" spans="1:9" ht="15" customHeight="1" x14ac:dyDescent="0.2">
      <c r="A57" s="22"/>
      <c r="B57" s="31"/>
      <c r="C57" s="31"/>
      <c r="D57" s="8"/>
      <c r="E57" s="8"/>
      <c r="F57" s="8"/>
      <c r="G57" s="8"/>
      <c r="H57" s="8"/>
      <c r="I57" s="21"/>
    </row>
    <row r="58" spans="1:9" ht="15" customHeight="1" x14ac:dyDescent="0.2">
      <c r="A58" s="22"/>
      <c r="B58" s="36" t="s">
        <v>51</v>
      </c>
      <c r="C58" s="31"/>
      <c r="D58" s="8"/>
      <c r="E58" s="8"/>
      <c r="F58" s="8"/>
      <c r="G58" s="8"/>
      <c r="H58" s="8"/>
      <c r="I58" s="21"/>
    </row>
    <row r="59" spans="1:9" ht="15" customHeight="1" x14ac:dyDescent="0.2">
      <c r="A59" s="22"/>
      <c r="B59" s="31"/>
      <c r="C59" s="31" t="s">
        <v>19</v>
      </c>
      <c r="D59" s="26">
        <f t="shared" ref="D59:G61" si="2">D27</f>
        <v>223</v>
      </c>
      <c r="E59" s="26">
        <f t="shared" si="2"/>
        <v>213</v>
      </c>
      <c r="F59" s="26">
        <f t="shared" si="2"/>
        <v>226</v>
      </c>
      <c r="G59" s="26">
        <f t="shared" si="2"/>
        <v>241</v>
      </c>
      <c r="H59" s="8"/>
      <c r="I59" s="21"/>
    </row>
    <row r="60" spans="1:9" ht="15" customHeight="1" x14ac:dyDescent="0.2">
      <c r="A60" s="22"/>
      <c r="B60" s="31"/>
      <c r="C60" s="31" t="s">
        <v>20</v>
      </c>
      <c r="D60" s="26">
        <f t="shared" si="2"/>
        <v>146</v>
      </c>
      <c r="E60" s="26">
        <f t="shared" si="2"/>
        <v>166</v>
      </c>
      <c r="F60" s="26">
        <f t="shared" si="2"/>
        <v>168</v>
      </c>
      <c r="G60" s="26">
        <f t="shared" si="2"/>
        <v>173</v>
      </c>
      <c r="H60" s="8"/>
      <c r="I60" s="21"/>
    </row>
    <row r="61" spans="1:9" ht="15" customHeight="1" x14ac:dyDescent="0.2">
      <c r="A61" s="22"/>
      <c r="B61" s="31"/>
      <c r="C61" s="31" t="s">
        <v>21</v>
      </c>
      <c r="D61" s="30">
        <f t="shared" si="2"/>
        <v>1004</v>
      </c>
      <c r="E61" s="30">
        <f t="shared" si="2"/>
        <v>1121</v>
      </c>
      <c r="F61" s="30">
        <f t="shared" si="2"/>
        <v>1189</v>
      </c>
      <c r="G61" s="30">
        <f t="shared" si="2"/>
        <v>1277</v>
      </c>
      <c r="H61" s="8"/>
      <c r="I61" s="21"/>
    </row>
    <row r="62" spans="1:9" ht="15" customHeight="1" x14ac:dyDescent="0.2">
      <c r="A62" s="22"/>
      <c r="B62" s="31"/>
      <c r="C62" s="31"/>
      <c r="D62" s="26"/>
      <c r="E62" s="26"/>
      <c r="F62" s="26"/>
      <c r="G62" s="26"/>
      <c r="H62" s="8"/>
      <c r="I62" s="21"/>
    </row>
    <row r="63" spans="1:9" ht="15" customHeight="1" x14ac:dyDescent="0.2">
      <c r="A63" s="22"/>
      <c r="B63" s="31"/>
      <c r="C63" s="31" t="s">
        <v>27</v>
      </c>
      <c r="D63" s="26">
        <f t="shared" ref="D63:G64" si="3">D37</f>
        <v>159</v>
      </c>
      <c r="E63" s="26">
        <f t="shared" si="3"/>
        <v>168</v>
      </c>
      <c r="F63" s="26">
        <f t="shared" si="3"/>
        <v>176</v>
      </c>
      <c r="G63" s="26">
        <f t="shared" si="3"/>
        <v>188</v>
      </c>
      <c r="H63" s="8"/>
      <c r="I63" s="21"/>
    </row>
    <row r="64" spans="1:9" ht="15" customHeight="1" x14ac:dyDescent="0.2">
      <c r="A64" s="22"/>
      <c r="B64" s="31"/>
      <c r="C64" s="31" t="s">
        <v>28</v>
      </c>
      <c r="D64" s="26">
        <f t="shared" si="3"/>
        <v>82</v>
      </c>
      <c r="E64" s="26">
        <f t="shared" si="3"/>
        <v>87</v>
      </c>
      <c r="F64" s="26">
        <f t="shared" si="3"/>
        <v>91</v>
      </c>
      <c r="G64" s="26">
        <f t="shared" si="3"/>
        <v>97</v>
      </c>
      <c r="H64" s="8"/>
      <c r="I64" s="21"/>
    </row>
    <row r="65" spans="1:9" ht="15" customHeight="1" x14ac:dyDescent="0.2">
      <c r="A65" s="22"/>
      <c r="B65" s="31"/>
      <c r="C65" s="36" t="s">
        <v>51</v>
      </c>
      <c r="D65" s="17">
        <f>SUM(D59:D61)-SUM(D63:D64)</f>
        <v>1132</v>
      </c>
      <c r="E65" s="17">
        <f>SUM(E59:E61)-SUM(E63:E64)</f>
        <v>1245</v>
      </c>
      <c r="F65" s="17">
        <f>SUM(F59:F61)-SUM(F63:F64)</f>
        <v>1316</v>
      </c>
      <c r="G65" s="17">
        <f>SUM(G59:G61)-SUM(G63:G64)</f>
        <v>1406</v>
      </c>
      <c r="H65" s="8"/>
      <c r="I65" s="21"/>
    </row>
    <row r="66" spans="1:9" ht="15" customHeight="1" x14ac:dyDescent="0.2">
      <c r="A66" s="22"/>
      <c r="B66" s="31"/>
      <c r="C66" s="31"/>
      <c r="D66" s="8"/>
      <c r="E66" s="8"/>
      <c r="F66" s="8"/>
      <c r="G66" s="8"/>
      <c r="H66" s="8"/>
      <c r="I66" s="21"/>
    </row>
    <row r="67" spans="1:9" ht="15" customHeight="1" x14ac:dyDescent="0.2">
      <c r="A67" s="22"/>
      <c r="B67" s="14" t="s">
        <v>44</v>
      </c>
      <c r="C67" s="31"/>
      <c r="D67" s="8"/>
      <c r="E67" s="8"/>
      <c r="F67" s="8"/>
      <c r="G67" s="8"/>
      <c r="H67" s="8"/>
      <c r="I67" s="21"/>
    </row>
    <row r="68" spans="1:9" ht="15" customHeight="1" x14ac:dyDescent="0.2">
      <c r="A68" s="22"/>
      <c r="B68" s="31"/>
      <c r="C68" s="31" t="s">
        <v>5</v>
      </c>
      <c r="D68" s="8"/>
      <c r="E68" s="26">
        <f>E13-SUM(E14:E18)</f>
        <v>1346</v>
      </c>
      <c r="F68" s="26">
        <f>F13-SUM(F14:F18)</f>
        <v>1414</v>
      </c>
      <c r="G68" s="26">
        <f>G13-SUM(G14:G18)</f>
        <v>1484</v>
      </c>
      <c r="H68" s="8"/>
      <c r="I68" s="21"/>
    </row>
    <row r="69" spans="1:9" ht="15" customHeight="1" x14ac:dyDescent="0.2">
      <c r="A69" s="22"/>
      <c r="B69" s="31"/>
      <c r="C69" s="31" t="s">
        <v>45</v>
      </c>
      <c r="D69" s="8"/>
      <c r="E69" s="26">
        <f>-E50*E68</f>
        <v>-336.5</v>
      </c>
      <c r="F69" s="26">
        <f t="shared" ref="F69:G69" si="4">-F50*F68</f>
        <v>-353.5</v>
      </c>
      <c r="G69" s="26">
        <f t="shared" si="4"/>
        <v>-371</v>
      </c>
      <c r="H69" s="8"/>
      <c r="I69" s="21"/>
    </row>
    <row r="70" spans="1:9" ht="15" customHeight="1" x14ac:dyDescent="0.2">
      <c r="A70" s="22"/>
      <c r="B70" s="31"/>
      <c r="C70" s="31"/>
      <c r="D70" s="8"/>
      <c r="E70" s="26"/>
      <c r="F70" s="26"/>
      <c r="G70" s="26"/>
      <c r="H70" s="8"/>
      <c r="I70" s="21"/>
    </row>
    <row r="71" spans="1:9" ht="15" customHeight="1" x14ac:dyDescent="0.2">
      <c r="A71" s="22"/>
      <c r="B71" s="31"/>
      <c r="C71" s="31" t="s">
        <v>6</v>
      </c>
      <c r="D71" s="8"/>
      <c r="E71" s="26">
        <f>E68+E69</f>
        <v>1009.5</v>
      </c>
      <c r="F71" s="26">
        <f>F68+F69</f>
        <v>1060.5</v>
      </c>
      <c r="G71" s="26">
        <f>G68+G69</f>
        <v>1113</v>
      </c>
      <c r="H71" s="8"/>
      <c r="I71" s="21"/>
    </row>
    <row r="72" spans="1:9" ht="15" customHeight="1" x14ac:dyDescent="0.2">
      <c r="A72" s="22"/>
      <c r="B72" s="31"/>
      <c r="C72" s="31" t="s">
        <v>46</v>
      </c>
      <c r="D72" s="8"/>
      <c r="E72" s="26">
        <f t="shared" ref="E72:G73" si="5">E53</f>
        <v>604</v>
      </c>
      <c r="F72" s="26">
        <f t="shared" si="5"/>
        <v>617</v>
      </c>
      <c r="G72" s="26">
        <f t="shared" si="5"/>
        <v>629</v>
      </c>
      <c r="H72" s="8"/>
      <c r="I72" s="21"/>
    </row>
    <row r="73" spans="1:9" ht="15" customHeight="1" x14ac:dyDescent="0.2">
      <c r="A73" s="22"/>
      <c r="B73" s="31"/>
      <c r="C73" s="31" t="s">
        <v>47</v>
      </c>
      <c r="D73" s="8"/>
      <c r="E73" s="26">
        <f t="shared" si="5"/>
        <v>27</v>
      </c>
      <c r="F73" s="26">
        <f t="shared" si="5"/>
        <v>28</v>
      </c>
      <c r="G73" s="26">
        <f t="shared" si="5"/>
        <v>28</v>
      </c>
      <c r="H73" s="8"/>
      <c r="I73" s="21"/>
    </row>
    <row r="74" spans="1:9" ht="15" customHeight="1" x14ac:dyDescent="0.2">
      <c r="A74" s="22"/>
      <c r="B74" s="31"/>
      <c r="C74" s="34" t="s">
        <v>52</v>
      </c>
      <c r="D74" s="8"/>
      <c r="E74" s="26">
        <f>D65-E65</f>
        <v>-113</v>
      </c>
      <c r="F74" s="26">
        <f>E65-F65</f>
        <v>-71</v>
      </c>
      <c r="G74" s="26">
        <f>F65-G65</f>
        <v>-90</v>
      </c>
      <c r="H74" s="8"/>
      <c r="I74" s="21"/>
    </row>
    <row r="75" spans="1:9" ht="15" customHeight="1" x14ac:dyDescent="0.2">
      <c r="A75" s="22"/>
      <c r="B75" s="31"/>
      <c r="C75" s="31" t="s">
        <v>48</v>
      </c>
      <c r="D75" s="8"/>
      <c r="E75" s="26">
        <f t="shared" ref="E75:G76" si="6">-E51</f>
        <v>-1116</v>
      </c>
      <c r="F75" s="26">
        <f t="shared" si="6"/>
        <v>-869</v>
      </c>
      <c r="G75" s="26">
        <f t="shared" si="6"/>
        <v>-870</v>
      </c>
      <c r="H75" s="8"/>
      <c r="I75" s="21"/>
    </row>
    <row r="76" spans="1:9" ht="15" customHeight="1" x14ac:dyDescent="0.2">
      <c r="A76" s="22"/>
      <c r="B76" s="31"/>
      <c r="C76" s="34" t="s">
        <v>53</v>
      </c>
      <c r="D76" s="8"/>
      <c r="E76" s="26">
        <f t="shared" si="6"/>
        <v>-29</v>
      </c>
      <c r="F76" s="26">
        <f t="shared" si="6"/>
        <v>-29</v>
      </c>
      <c r="G76" s="26">
        <f t="shared" si="6"/>
        <v>-30</v>
      </c>
      <c r="H76" s="8"/>
      <c r="I76" s="21"/>
    </row>
    <row r="77" spans="1:9" ht="15" customHeight="1" x14ac:dyDescent="0.2">
      <c r="A77" s="22"/>
      <c r="B77" s="31"/>
      <c r="C77" s="14" t="s">
        <v>44</v>
      </c>
      <c r="D77" s="8"/>
      <c r="E77" s="17">
        <f>SUM(E71:E76)</f>
        <v>382.5</v>
      </c>
      <c r="F77" s="17">
        <f>SUM(F71:F76)</f>
        <v>736.5</v>
      </c>
      <c r="G77" s="17">
        <f>SUM(G71:G76)</f>
        <v>780</v>
      </c>
      <c r="H77" s="8"/>
      <c r="I77" s="21"/>
    </row>
    <row r="78" spans="1:9" ht="15" customHeight="1" x14ac:dyDescent="0.2">
      <c r="A78" s="22"/>
      <c r="B78" s="8"/>
      <c r="C78" s="8"/>
      <c r="D78" s="8"/>
      <c r="E78" s="8"/>
      <c r="F78" s="8"/>
      <c r="G78" s="8"/>
      <c r="H78" s="8"/>
      <c r="I78" s="21"/>
    </row>
    <row r="79" spans="1:9" ht="15" customHeight="1" x14ac:dyDescent="0.2">
      <c r="A79" s="22"/>
      <c r="B79" s="8"/>
      <c r="C79" s="8"/>
      <c r="D79" s="8"/>
      <c r="E79" s="8"/>
      <c r="F79" s="8"/>
      <c r="G79" s="8"/>
      <c r="H79" s="8"/>
      <c r="I79" s="21"/>
    </row>
    <row r="80" spans="1:9" ht="15" customHeight="1" x14ac:dyDescent="0.2">
      <c r="A80" s="22"/>
      <c r="B80" s="8"/>
      <c r="C80" s="8"/>
      <c r="D80" s="8"/>
      <c r="E80" s="8"/>
      <c r="F80" s="8"/>
      <c r="G80" s="8"/>
      <c r="H80" s="8"/>
      <c r="I80" s="21"/>
    </row>
    <row r="81" spans="1:9" ht="15" customHeight="1" x14ac:dyDescent="0.2">
      <c r="A81" s="22"/>
      <c r="B81" s="8"/>
      <c r="C81" s="8"/>
      <c r="D81" s="8"/>
      <c r="E81" s="8"/>
      <c r="F81" s="8"/>
      <c r="G81" s="8"/>
      <c r="H81" s="8"/>
      <c r="I81" s="21"/>
    </row>
    <row r="82" spans="1:9" ht="15" customHeight="1" x14ac:dyDescent="0.2">
      <c r="A82" s="22"/>
      <c r="B82" s="8"/>
      <c r="C82" s="8"/>
      <c r="D82" s="8"/>
      <c r="E82" s="8"/>
      <c r="F82" s="8"/>
      <c r="G82" s="8"/>
      <c r="H82" s="8"/>
      <c r="I82" s="21"/>
    </row>
    <row r="83" spans="1:9" ht="15" customHeight="1" x14ac:dyDescent="0.2">
      <c r="A83" s="22"/>
      <c r="B83" s="8"/>
      <c r="C83" s="8"/>
      <c r="D83" s="8"/>
      <c r="E83" s="8"/>
      <c r="F83" s="8"/>
      <c r="G83" s="8"/>
      <c r="H83" s="8"/>
      <c r="I83" s="21"/>
    </row>
    <row r="84" spans="1:9" ht="15" customHeight="1" x14ac:dyDescent="0.2">
      <c r="A84" s="22"/>
      <c r="B84" s="8"/>
      <c r="C84" s="8"/>
      <c r="D84" s="8"/>
      <c r="E84" s="8"/>
      <c r="F84" s="8"/>
      <c r="G84" s="8"/>
      <c r="H84" s="8"/>
      <c r="I84" s="21"/>
    </row>
    <row r="85" spans="1:9" ht="15" customHeight="1" x14ac:dyDescent="0.2">
      <c r="A85" s="22"/>
      <c r="B85" s="8"/>
      <c r="C85" s="8"/>
      <c r="D85" s="8"/>
      <c r="E85" s="8"/>
      <c r="F85" s="8"/>
      <c r="G85" s="8"/>
      <c r="H85" s="8"/>
      <c r="I85" s="21"/>
    </row>
    <row r="86" spans="1:9" ht="15" customHeight="1" x14ac:dyDescent="0.2">
      <c r="A86" s="22"/>
      <c r="B86" s="8"/>
      <c r="C86" s="8"/>
      <c r="D86" s="8"/>
      <c r="E86" s="8"/>
      <c r="F86" s="8"/>
      <c r="G86" s="8"/>
      <c r="H86" s="8"/>
      <c r="I86" s="21"/>
    </row>
    <row r="87" spans="1:9" ht="15" customHeight="1" thickBot="1" x14ac:dyDescent="0.25">
      <c r="A87" s="22"/>
      <c r="B87" s="8"/>
      <c r="C87" s="8"/>
      <c r="D87" s="8"/>
      <c r="E87" s="8"/>
      <c r="F87" s="8"/>
      <c r="G87" s="8"/>
      <c r="H87" s="8"/>
      <c r="I87" s="21"/>
    </row>
    <row r="88" spans="1:9" ht="15" customHeight="1" thickTop="1" x14ac:dyDescent="0.2">
      <c r="A88" s="8"/>
      <c r="B88" s="23"/>
      <c r="C88" s="23"/>
      <c r="D88" s="23"/>
      <c r="E88" s="23"/>
      <c r="F88" s="23"/>
      <c r="G88" s="23"/>
      <c r="H88" s="23"/>
    </row>
    <row r="89" spans="1:9" ht="15" customHeight="1" x14ac:dyDescent="0.2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无杠杆自由现金流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dcterms:created xsi:type="dcterms:W3CDTF">2011-11-22T08:32:41Z</dcterms:created>
  <dcterms:modified xsi:type="dcterms:W3CDTF">2021-11-22T02:27:20Z</dcterms:modified>
</cp:coreProperties>
</file>