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估值建模样题-11道\样题答案版\"/>
    </mc:Choice>
  </mc:AlternateContent>
  <xr:revisionPtr revIDLastSave="0" documentId="8_{551D6A1E-CE3A-4F42-8EBF-A6E911C687C3}" xr6:coauthVersionLast="47" xr6:coauthVersionMax="47" xr10:uidLastSave="{00000000-0000-0000-0000-000000000000}"/>
  <bookViews>
    <workbookView xWindow="-120" yWindow="-120" windowWidth="20730" windowHeight="11160"/>
  </bookViews>
  <sheets>
    <sheet name="DCF计算企业价值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8" i="1" l="1"/>
  <c r="F29" i="1"/>
  <c r="G28" i="1"/>
  <c r="G29" i="1"/>
  <c r="H28" i="1"/>
  <c r="H29" i="1"/>
  <c r="I28" i="1"/>
  <c r="I29" i="1"/>
  <c r="J28" i="1"/>
  <c r="J29" i="1"/>
  <c r="K28" i="1"/>
  <c r="K29" i="1"/>
  <c r="L28" i="1"/>
  <c r="L29" i="1"/>
  <c r="M28" i="1"/>
  <c r="M29" i="1"/>
  <c r="N28" i="1"/>
  <c r="N29" i="1"/>
  <c r="O28" i="1"/>
  <c r="O36" i="1" s="1"/>
  <c r="O29" i="1"/>
  <c r="O31" i="1"/>
  <c r="O33" i="1" s="1"/>
  <c r="E43" i="1" s="1"/>
  <c r="E40" i="1"/>
  <c r="O35" i="1"/>
  <c r="O37" i="1" s="1"/>
  <c r="E42" i="1"/>
  <c r="E44" i="1" s="1"/>
  <c r="O32" i="1"/>
</calcChain>
</file>

<file path=xl/comments1.xml><?xml version="1.0" encoding="utf-8"?>
<comments xmlns="http://schemas.openxmlformats.org/spreadsheetml/2006/main">
  <authors>
    <author>Chainshine</author>
  </authors>
  <commentList>
    <comment ref="C19" authorId="0" shapeId="0">
      <text>
        <r>
          <rPr>
            <sz val="9"/>
            <color indexed="81"/>
            <rFont val="宋体"/>
            <charset val="134"/>
          </rPr>
          <t>假设在预测期最后一年期末退出</t>
        </r>
      </text>
    </comment>
  </commentList>
</comments>
</file>

<file path=xl/sharedStrings.xml><?xml version="1.0" encoding="utf-8"?>
<sst xmlns="http://schemas.openxmlformats.org/spreadsheetml/2006/main" count="43" uniqueCount="30">
  <si>
    <t>题目信息</t>
  </si>
  <si>
    <t>假设每年的无杠杆自由现金流在当年均匀产生。</t>
  </si>
  <si>
    <t>题目要求</t>
  </si>
  <si>
    <r>
      <t>DCF</t>
    </r>
    <r>
      <rPr>
        <b/>
        <sz val="14"/>
        <color indexed="9"/>
        <rFont val="华文楷体"/>
        <charset val="134"/>
      </rPr>
      <t>计算企业价值</t>
    </r>
  </si>
  <si>
    <r>
      <t>同时，小张想用</t>
    </r>
    <r>
      <rPr>
        <sz val="10"/>
        <rFont val="arial"/>
        <family val="2"/>
      </rPr>
      <t>Gordon</t>
    </r>
    <r>
      <rPr>
        <sz val="10"/>
        <rFont val="华文楷体"/>
        <charset val="134"/>
      </rPr>
      <t>永续增长模型和</t>
    </r>
    <r>
      <rPr>
        <sz val="10"/>
        <rFont val="arial"/>
        <family val="2"/>
      </rPr>
      <t>EBITDA</t>
    </r>
    <r>
      <rPr>
        <sz val="10"/>
        <rFont val="华文楷体"/>
        <charset val="134"/>
      </rPr>
      <t>退出倍数法两种方法来计算终值，所以他估计了相关的参数，数据如下。</t>
    </r>
  </si>
  <si>
    <t>（除百分数和特殊说明外，单位为百万元人民币）</t>
  </si>
  <si>
    <t>假设</t>
  </si>
  <si>
    <t>EBITDA</t>
  </si>
  <si>
    <t>历史</t>
    <phoneticPr fontId="1" type="noConversion"/>
  </si>
  <si>
    <t>预测</t>
    <phoneticPr fontId="1" type="noConversion"/>
  </si>
  <si>
    <r>
      <t>分析员小张打算用无杠杆自由现金流（</t>
    </r>
    <r>
      <rPr>
        <sz val="10"/>
        <rFont val="arial"/>
        <family val="2"/>
      </rPr>
      <t>UFCF</t>
    </r>
    <r>
      <rPr>
        <sz val="10"/>
        <rFont val="华文楷体"/>
        <charset val="134"/>
      </rPr>
      <t>）折现模型对某公司进行估值。小张预测了未来</t>
    </r>
    <r>
      <rPr>
        <sz val="10"/>
        <rFont val="arial"/>
        <family val="2"/>
      </rPr>
      <t>10</t>
    </r>
    <r>
      <rPr>
        <sz val="10"/>
        <rFont val="华文楷体"/>
        <charset val="134"/>
      </rPr>
      <t>年该公司的</t>
    </r>
    <r>
      <rPr>
        <sz val="10"/>
        <rFont val="arial"/>
        <family val="2"/>
      </rPr>
      <t>EBITDA</t>
    </r>
    <r>
      <rPr>
        <sz val="10"/>
        <rFont val="华文楷体"/>
        <charset val="134"/>
      </rPr>
      <t>和无杠杆自由现金流。</t>
    </r>
    <phoneticPr fontId="1" type="noConversion"/>
  </si>
  <si>
    <t>开关</t>
  </si>
  <si>
    <r>
      <t>（</t>
    </r>
    <r>
      <rPr>
        <sz val="10"/>
        <rFont val="arial"/>
        <family val="2"/>
      </rPr>
      <t>2</t>
    </r>
    <r>
      <rPr>
        <sz val="10"/>
        <rFont val="华文楷体"/>
        <charset val="134"/>
      </rPr>
      <t>）请设置一个控制开关，当开关数值为</t>
    </r>
    <r>
      <rPr>
        <sz val="10"/>
        <rFont val="arial"/>
        <family val="2"/>
      </rPr>
      <t>0</t>
    </r>
    <r>
      <rPr>
        <sz val="10"/>
        <rFont val="华文楷体"/>
        <charset val="134"/>
      </rPr>
      <t>时，终值采用</t>
    </r>
    <r>
      <rPr>
        <sz val="10"/>
        <rFont val="arial"/>
        <family val="2"/>
      </rPr>
      <t>EBITDA</t>
    </r>
    <r>
      <rPr>
        <sz val="10"/>
        <rFont val="华文楷体"/>
        <charset val="134"/>
      </rPr>
      <t>退出倍数法计算；当开关数值为</t>
    </r>
    <r>
      <rPr>
        <sz val="10"/>
        <rFont val="arial"/>
        <family val="2"/>
      </rPr>
      <t>1</t>
    </r>
    <r>
      <rPr>
        <sz val="10"/>
        <rFont val="华文楷体"/>
        <charset val="134"/>
      </rPr>
      <t>时，终值采用</t>
    </r>
    <r>
      <rPr>
        <sz val="10"/>
        <rFont val="arial"/>
        <family val="2"/>
      </rPr>
      <t>Gordon</t>
    </r>
    <r>
      <rPr>
        <sz val="10"/>
        <rFont val="华文楷体"/>
        <charset val="134"/>
      </rPr>
      <t>永续增长模型计算。</t>
    </r>
    <phoneticPr fontId="1" type="noConversion"/>
  </si>
  <si>
    <r>
      <t>（</t>
    </r>
    <r>
      <rPr>
        <sz val="10"/>
        <rFont val="arial"/>
        <family val="2"/>
      </rPr>
      <t>3</t>
    </r>
    <r>
      <rPr>
        <sz val="10"/>
        <rFont val="华文楷体"/>
        <charset val="134"/>
      </rPr>
      <t>）请在答题区域写出必要的计算过程。</t>
    </r>
    <phoneticPr fontId="1" type="noConversion"/>
  </si>
  <si>
    <r>
      <t>（</t>
    </r>
    <r>
      <rPr>
        <sz val="10"/>
        <rFont val="arial"/>
        <family val="2"/>
      </rPr>
      <t>1</t>
    </r>
    <r>
      <rPr>
        <sz val="10"/>
        <rFont val="华文楷体"/>
        <charset val="134"/>
      </rPr>
      <t>）请根据题目信息使用</t>
    </r>
    <r>
      <rPr>
        <sz val="10"/>
        <rFont val="arial"/>
        <family val="2"/>
      </rPr>
      <t>DCF</t>
    </r>
    <r>
      <rPr>
        <sz val="10"/>
        <rFont val="华文楷体"/>
        <charset val="134"/>
      </rPr>
      <t>方法计算该公司在预测期第</t>
    </r>
    <r>
      <rPr>
        <sz val="10"/>
        <rFont val="arial"/>
        <family val="2"/>
      </rPr>
      <t>0</t>
    </r>
    <r>
      <rPr>
        <sz val="10"/>
        <rFont val="华文楷体"/>
        <charset val="134"/>
      </rPr>
      <t>年（</t>
    </r>
    <r>
      <rPr>
        <sz val="10"/>
        <rFont val="arial"/>
        <family val="2"/>
      </rPr>
      <t>Year 0</t>
    </r>
    <r>
      <rPr>
        <sz val="10"/>
        <rFont val="华文楷体"/>
        <charset val="134"/>
      </rPr>
      <t>）年末的企业价值（</t>
    </r>
    <r>
      <rPr>
        <sz val="10"/>
        <rFont val="arial"/>
        <family val="2"/>
      </rPr>
      <t>EV</t>
    </r>
    <r>
      <rPr>
        <sz val="10"/>
        <rFont val="华文楷体"/>
        <charset val="134"/>
      </rPr>
      <t>）。</t>
    </r>
    <phoneticPr fontId="1" type="noConversion"/>
  </si>
  <si>
    <r>
      <rPr>
        <sz val="10"/>
        <rFont val="宋体"/>
        <charset val="134"/>
      </rPr>
      <t>加权平均资本成本（</t>
    </r>
    <r>
      <rPr>
        <sz val="10"/>
        <rFont val="arial"/>
        <family val="2"/>
      </rPr>
      <t>WACC</t>
    </r>
    <r>
      <rPr>
        <sz val="10"/>
        <rFont val="宋体"/>
        <charset val="134"/>
      </rPr>
      <t>）</t>
    </r>
  </si>
  <si>
    <r>
      <t xml:space="preserve">EBITDA </t>
    </r>
    <r>
      <rPr>
        <sz val="10"/>
        <rFont val="宋体"/>
        <charset val="134"/>
      </rPr>
      <t>退出倍数</t>
    </r>
  </si>
  <si>
    <r>
      <t xml:space="preserve">UFCF </t>
    </r>
    <r>
      <rPr>
        <sz val="10"/>
        <rFont val="宋体"/>
        <charset val="134"/>
      </rPr>
      <t>永续增长率</t>
    </r>
  </si>
  <si>
    <r>
      <rPr>
        <sz val="10"/>
        <rFont val="宋体"/>
        <charset val="134"/>
      </rPr>
      <t>无杠杆自由现金流（</t>
    </r>
    <r>
      <rPr>
        <sz val="10"/>
        <rFont val="arial"/>
        <family val="2"/>
      </rPr>
      <t>UFCF</t>
    </r>
    <r>
      <rPr>
        <sz val="10"/>
        <rFont val="宋体"/>
        <charset val="134"/>
      </rPr>
      <t>）</t>
    </r>
  </si>
  <si>
    <r>
      <rPr>
        <b/>
        <sz val="10"/>
        <rFont val="宋体"/>
        <charset val="134"/>
      </rPr>
      <t>答题区域</t>
    </r>
  </si>
  <si>
    <r>
      <rPr>
        <sz val="10"/>
        <rFont val="宋体"/>
        <charset val="134"/>
      </rPr>
      <t>折现年份</t>
    </r>
  </si>
  <si>
    <r>
      <rPr>
        <sz val="10"/>
        <rFont val="宋体"/>
        <charset val="134"/>
      </rPr>
      <t>折现因子</t>
    </r>
  </si>
  <si>
    <r>
      <rPr>
        <sz val="10"/>
        <rFont val="宋体"/>
        <charset val="134"/>
      </rPr>
      <t>预测期现金流的现值</t>
    </r>
  </si>
  <si>
    <r>
      <t>Gordon</t>
    </r>
    <r>
      <rPr>
        <sz val="10"/>
        <rFont val="宋体"/>
        <charset val="134"/>
      </rPr>
      <t>永续增长模型计算终值</t>
    </r>
  </si>
  <si>
    <r>
      <rPr>
        <sz val="10"/>
        <rFont val="宋体"/>
        <charset val="134"/>
      </rPr>
      <t>终值的现值</t>
    </r>
  </si>
  <si>
    <r>
      <t>EBITDA</t>
    </r>
    <r>
      <rPr>
        <sz val="10"/>
        <rFont val="宋体"/>
        <charset val="134"/>
      </rPr>
      <t>退出倍数法计算终值</t>
    </r>
  </si>
  <si>
    <r>
      <rPr>
        <b/>
        <sz val="10"/>
        <rFont val="宋体"/>
        <charset val="134"/>
      </rPr>
      <t>终值计算方法选择</t>
    </r>
  </si>
  <si>
    <r>
      <rPr>
        <sz val="9"/>
        <rFont val="宋体"/>
        <charset val="134"/>
      </rPr>
      <t>（</t>
    </r>
    <r>
      <rPr>
        <sz val="9"/>
        <rFont val="Arial"/>
        <family val="2"/>
      </rPr>
      <t>1=Gordon</t>
    </r>
    <r>
      <rPr>
        <sz val="9"/>
        <rFont val="宋体"/>
        <charset val="134"/>
      </rPr>
      <t>永续增长模型，</t>
    </r>
    <r>
      <rPr>
        <sz val="9"/>
        <rFont val="Arial"/>
        <family val="2"/>
      </rPr>
      <t>0=EBITDA</t>
    </r>
    <r>
      <rPr>
        <sz val="9"/>
        <rFont val="宋体"/>
        <charset val="134"/>
      </rPr>
      <t>退出倍数法）</t>
    </r>
  </si>
  <si>
    <r>
      <rPr>
        <sz val="10"/>
        <rFont val="宋体"/>
        <charset val="134"/>
      </rPr>
      <t>预测期现金流的现值和</t>
    </r>
  </si>
  <si>
    <r>
      <rPr>
        <b/>
        <sz val="10"/>
        <rFont val="宋体"/>
        <charset val="134"/>
      </rPr>
      <t>企业价值（</t>
    </r>
    <r>
      <rPr>
        <b/>
        <sz val="10"/>
        <rFont val="arial"/>
        <family val="2"/>
      </rPr>
      <t>EV</t>
    </r>
    <r>
      <rPr>
        <b/>
        <sz val="10"/>
        <rFont val="宋体"/>
        <charset val="134"/>
      </rPr>
      <t>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</si>
</sst>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8" formatCode="#,##0.0_);\(#,##0.0\)"/>
    <numFmt numFmtId="179" formatCode="0.0%"/>
    <numFmt numFmtId="180" formatCode="0.0\ \x"/>
    <numFmt numFmtId="181" formatCode="&quot;Year&quot;\ 0"/>
    <numFmt numFmtId="182" formatCode="#,##0.00_);\(#,##0.00\)"/>
    <numFmt numFmtId="183" formatCode="#,##0_);\(#,##0\)"/>
  </numFmts>
  <fonts count="18" x14ac:knownFonts="1">
    <font>
      <sz val="10"/>
      <name val="arial"/>
      <family val="2"/>
    </font>
    <font>
      <sz val="9"/>
      <name val="宋体"/>
      <charset val="134"/>
    </font>
    <font>
      <sz val="10"/>
      <name val="华文楷体"/>
      <charset val="134"/>
    </font>
    <font>
      <b/>
      <sz val="14"/>
      <color indexed="9"/>
      <name val="华文楷体"/>
      <charset val="134"/>
    </font>
    <font>
      <b/>
      <sz val="14"/>
      <color indexed="9"/>
      <name val="Arial"/>
      <family val="2"/>
    </font>
    <font>
      <sz val="10"/>
      <name val="arial"/>
      <family val="2"/>
    </font>
    <font>
      <b/>
      <sz val="10"/>
      <name val="华文楷体"/>
      <charset val="134"/>
    </font>
    <font>
      <b/>
      <sz val="10"/>
      <name val="arial"/>
      <family val="2"/>
    </font>
    <font>
      <sz val="10"/>
      <color indexed="12"/>
      <name val="Arial"/>
      <family val="2"/>
    </font>
    <font>
      <sz val="9"/>
      <color indexed="81"/>
      <name val="宋体"/>
      <charset val="134"/>
    </font>
    <font>
      <sz val="10"/>
      <name val="宋体"/>
      <charset val="134"/>
    </font>
    <font>
      <b/>
      <sz val="10"/>
      <color indexed="12"/>
      <name val="Arial"/>
      <family val="2"/>
    </font>
    <font>
      <sz val="9"/>
      <name val="Arial"/>
      <family val="2"/>
    </font>
    <font>
      <sz val="10"/>
      <name val="宋体"/>
      <charset val="134"/>
    </font>
    <font>
      <b/>
      <sz val="10"/>
      <name val="宋体"/>
      <charset val="134"/>
    </font>
    <font>
      <sz val="9"/>
      <name val="宋体"/>
      <charset val="134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/>
    <xf numFmtId="0" fontId="0" fillId="0" borderId="0" xfId="0" applyAlignment="1"/>
    <xf numFmtId="0" fontId="2" fillId="2" borderId="0" xfId="0" applyFont="1" applyFill="1" applyAlignment="1"/>
    <xf numFmtId="0" fontId="2" fillId="2" borderId="0" xfId="0" applyFont="1" applyFill="1">
      <alignment vertical="center"/>
    </xf>
    <xf numFmtId="0" fontId="2" fillId="0" borderId="0" xfId="0" applyFont="1">
      <alignment vertical="center"/>
    </xf>
    <xf numFmtId="0" fontId="4" fillId="3" borderId="0" xfId="0" applyFont="1" applyFill="1" applyAlignment="1"/>
    <xf numFmtId="0" fontId="5" fillId="3" borderId="0" xfId="0" applyFont="1" applyFill="1" applyAlignment="1"/>
    <xf numFmtId="0" fontId="5" fillId="3" borderId="0" xfId="0" applyFont="1" applyFill="1">
      <alignment vertical="center"/>
    </xf>
    <xf numFmtId="0" fontId="5" fillId="0" borderId="0" xfId="0" applyFont="1" applyFill="1">
      <alignment vertical="center"/>
    </xf>
    <xf numFmtId="0" fontId="5" fillId="2" borderId="0" xfId="0" applyFont="1" applyFill="1" applyAlignment="1"/>
    <xf numFmtId="0" fontId="5" fillId="2" borderId="0" xfId="0" applyFont="1" applyFill="1">
      <alignment vertical="center"/>
    </xf>
    <xf numFmtId="0" fontId="5" fillId="0" borderId="0" xfId="0" applyFont="1">
      <alignment vertical="center"/>
    </xf>
    <xf numFmtId="0" fontId="6" fillId="2" borderId="0" xfId="0" applyFont="1" applyFill="1" applyAlignment="1"/>
    <xf numFmtId="178" fontId="8" fillId="4" borderId="2" xfId="0" applyNumberFormat="1" applyFont="1" applyFill="1" applyBorder="1" applyAlignment="1"/>
    <xf numFmtId="178" fontId="8" fillId="0" borderId="0" xfId="0" applyNumberFormat="1" applyFont="1" applyFill="1" applyBorder="1" applyAlignment="1"/>
    <xf numFmtId="179" fontId="8" fillId="4" borderId="2" xfId="0" applyNumberFormat="1" applyFont="1" applyFill="1" applyBorder="1" applyAlignment="1"/>
    <xf numFmtId="180" fontId="8" fillId="4" borderId="2" xfId="0" applyNumberFormat="1" applyFont="1" applyFill="1" applyBorder="1" applyAlignment="1"/>
    <xf numFmtId="0" fontId="7" fillId="0" borderId="0" xfId="0" applyFont="1" applyAlignment="1"/>
    <xf numFmtId="0" fontId="0" fillId="0" borderId="3" xfId="0" applyBorder="1" applyAlignment="1"/>
    <xf numFmtId="0" fontId="0" fillId="0" borderId="4" xfId="0" applyBorder="1" applyAlignment="1"/>
    <xf numFmtId="0" fontId="0" fillId="0" borderId="5" xfId="0" applyBorder="1" applyAlignment="1"/>
    <xf numFmtId="0" fontId="0" fillId="0" borderId="6" xfId="0" applyBorder="1">
      <alignment vertical="center"/>
    </xf>
    <xf numFmtId="181" fontId="7" fillId="0" borderId="0" xfId="0" applyNumberFormat="1" applyFont="1" applyAlignment="1">
      <alignment horizontal="center"/>
    </xf>
    <xf numFmtId="181" fontId="10" fillId="0" borderId="0" xfId="0" applyNumberFormat="1" applyFont="1" applyAlignment="1">
      <alignment horizontal="center"/>
    </xf>
    <xf numFmtId="178" fontId="0" fillId="0" borderId="0" xfId="0" applyNumberFormat="1" applyAlignment="1"/>
    <xf numFmtId="182" fontId="0" fillId="0" borderId="0" xfId="0" applyNumberFormat="1" applyAlignment="1"/>
    <xf numFmtId="178" fontId="8" fillId="0" borderId="0" xfId="0" applyNumberFormat="1" applyFont="1" applyAlignment="1"/>
    <xf numFmtId="178" fontId="7" fillId="0" borderId="0" xfId="0" applyNumberFormat="1" applyFont="1" applyAlignment="1"/>
    <xf numFmtId="0" fontId="0" fillId="0" borderId="7" xfId="0" applyBorder="1" applyAlignment="1"/>
    <xf numFmtId="183" fontId="11" fillId="4" borderId="8" xfId="0" applyNumberFormat="1" applyFont="1" applyFill="1" applyBorder="1" applyAlignment="1"/>
    <xf numFmtId="0" fontId="12" fillId="0" borderId="0" xfId="0" applyFont="1" applyBorder="1" applyAlignment="1">
      <alignment horizontal="center" shrinkToFit="1"/>
    </xf>
    <xf numFmtId="0" fontId="12" fillId="0" borderId="9" xfId="0" applyFont="1" applyBorder="1" applyAlignment="1">
      <alignment horizontal="center" shrinkToFit="1"/>
    </xf>
    <xf numFmtId="0" fontId="16" fillId="0" borderId="0" xfId="0" applyFont="1" applyAlignment="1"/>
    <xf numFmtId="0" fontId="17" fillId="0" borderId="0" xfId="0" applyFont="1" applyAlignment="1"/>
    <xf numFmtId="0" fontId="0" fillId="0" borderId="0" xfId="0" applyFont="1" applyAlignment="1"/>
    <xf numFmtId="0" fontId="16" fillId="0" borderId="10" xfId="0" applyFont="1" applyBorder="1" applyAlignment="1"/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CC0000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FFFB9"/>
      <rgbColor rgb="00CCECFF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50"/>
  <sheetViews>
    <sheetView tabSelected="1" zoomScale="115" workbookViewId="0"/>
  </sheetViews>
  <sheetFormatPr defaultColWidth="0" defaultRowHeight="12.75" zeroHeight="1" x14ac:dyDescent="0.2"/>
  <cols>
    <col min="1" max="2" width="1.7109375" customWidth="1"/>
    <col min="3" max="3" width="28" customWidth="1"/>
    <col min="4" max="15" width="10.7109375" customWidth="1"/>
    <col min="16" max="17" width="1.7109375" customWidth="1"/>
  </cols>
  <sheetData>
    <row r="1" spans="1:17" s="10" customFormat="1" ht="24.95" customHeight="1" x14ac:dyDescent="0.35">
      <c r="A1" s="7" t="s">
        <v>3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9"/>
    </row>
    <row r="2" spans="1:17" s="13" customFormat="1" ht="15" customHeight="1" x14ac:dyDescent="0.2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2"/>
    </row>
    <row r="3" spans="1:17" s="13" customFormat="1" ht="15" customHeight="1" x14ac:dyDescent="0.2">
      <c r="A3" s="14" t="s">
        <v>0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2"/>
    </row>
    <row r="4" spans="1:17" s="13" customFormat="1" ht="15" customHeight="1" x14ac:dyDescent="0.2">
      <c r="A4" s="11"/>
      <c r="B4" s="4" t="s">
        <v>10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2"/>
    </row>
    <row r="5" spans="1:17" s="13" customFormat="1" ht="15" customHeight="1" x14ac:dyDescent="0.2">
      <c r="A5" s="11"/>
      <c r="B5" s="4" t="s">
        <v>1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2"/>
    </row>
    <row r="6" spans="1:17" s="13" customFormat="1" ht="15" customHeight="1" x14ac:dyDescent="0.2">
      <c r="A6" s="11"/>
      <c r="B6" s="4" t="s">
        <v>4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2"/>
    </row>
    <row r="7" spans="1:17" s="13" customFormat="1" ht="15" customHeight="1" x14ac:dyDescent="0.2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2"/>
    </row>
    <row r="8" spans="1:17" s="13" customFormat="1" ht="15" customHeight="1" x14ac:dyDescent="0.2">
      <c r="A8" s="14" t="s">
        <v>2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2"/>
    </row>
    <row r="9" spans="1:17" s="13" customFormat="1" ht="15" customHeight="1" x14ac:dyDescent="0.2">
      <c r="A9" s="11"/>
      <c r="B9" s="4" t="s">
        <v>14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2"/>
    </row>
    <row r="10" spans="1:17" s="13" customFormat="1" ht="15" customHeight="1" x14ac:dyDescent="0.2">
      <c r="A10" s="11"/>
      <c r="B10" s="4" t="s">
        <v>12</v>
      </c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2"/>
    </row>
    <row r="11" spans="1:17" s="13" customFormat="1" ht="15" customHeight="1" x14ac:dyDescent="0.2">
      <c r="A11" s="11"/>
      <c r="B11" s="4" t="s">
        <v>13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2"/>
    </row>
    <row r="12" spans="1:17" s="6" customFormat="1" ht="15" customHeight="1" thickBot="1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5"/>
    </row>
    <row r="13" spans="1:17" ht="1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1"/>
    </row>
    <row r="14" spans="1:17" ht="15" customHeight="1" x14ac:dyDescent="0.2">
      <c r="A14" s="34" t="s">
        <v>5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</row>
    <row r="15" spans="1:17" ht="15" customHeight="1" x14ac:dyDescent="0.2">
      <c r="A15" s="3"/>
      <c r="B15" s="3"/>
      <c r="C15" s="3"/>
      <c r="D15" s="3"/>
      <c r="E15" s="24">
        <v>0</v>
      </c>
      <c r="F15" s="24">
        <v>1</v>
      </c>
      <c r="G15" s="24">
        <v>2</v>
      </c>
      <c r="H15" s="24">
        <v>3</v>
      </c>
      <c r="I15" s="24">
        <v>4</v>
      </c>
      <c r="J15" s="24">
        <v>5</v>
      </c>
      <c r="K15" s="24">
        <v>6</v>
      </c>
      <c r="L15" s="24">
        <v>7</v>
      </c>
      <c r="M15" s="24">
        <v>8</v>
      </c>
      <c r="N15" s="24">
        <v>9</v>
      </c>
      <c r="O15" s="24">
        <v>10</v>
      </c>
      <c r="P15" s="3"/>
    </row>
    <row r="16" spans="1:17" ht="15" customHeight="1" x14ac:dyDescent="0.2">
      <c r="A16" s="3"/>
      <c r="B16" s="3"/>
      <c r="C16" s="3"/>
      <c r="D16" s="3"/>
      <c r="E16" s="25" t="s">
        <v>8</v>
      </c>
      <c r="F16" s="25" t="s">
        <v>9</v>
      </c>
      <c r="G16" s="25" t="s">
        <v>9</v>
      </c>
      <c r="H16" s="25" t="s">
        <v>9</v>
      </c>
      <c r="I16" s="25" t="s">
        <v>9</v>
      </c>
      <c r="J16" s="25" t="s">
        <v>9</v>
      </c>
      <c r="K16" s="25" t="s">
        <v>9</v>
      </c>
      <c r="L16" s="25" t="s">
        <v>9</v>
      </c>
      <c r="M16" s="25" t="s">
        <v>9</v>
      </c>
      <c r="N16" s="25" t="s">
        <v>9</v>
      </c>
      <c r="O16" s="25" t="s">
        <v>9</v>
      </c>
      <c r="P16" s="3"/>
    </row>
    <row r="17" spans="1:17" ht="15" customHeight="1" x14ac:dyDescent="0.2">
      <c r="A17" s="3"/>
      <c r="B17" s="35" t="s">
        <v>6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</row>
    <row r="18" spans="1:17" ht="15" customHeight="1" x14ac:dyDescent="0.2">
      <c r="A18" s="3"/>
      <c r="B18" s="3"/>
      <c r="C18" s="36" t="s">
        <v>15</v>
      </c>
      <c r="D18" s="17">
        <v>0.112</v>
      </c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</row>
    <row r="19" spans="1:17" ht="15" customHeight="1" x14ac:dyDescent="0.2">
      <c r="A19" s="3"/>
      <c r="B19" s="3"/>
      <c r="C19" s="36" t="s">
        <v>16</v>
      </c>
      <c r="D19" s="18">
        <v>9.5</v>
      </c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</row>
    <row r="20" spans="1:17" ht="15" customHeight="1" x14ac:dyDescent="0.2">
      <c r="A20" s="3"/>
      <c r="B20" s="3"/>
      <c r="C20" s="36" t="s">
        <v>17</v>
      </c>
      <c r="D20" s="17">
        <v>0.03</v>
      </c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</row>
    <row r="21" spans="1:17" ht="15" customHeight="1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</row>
    <row r="22" spans="1:17" ht="15" customHeight="1" x14ac:dyDescent="0.2">
      <c r="A22" s="3"/>
      <c r="B22" s="3"/>
      <c r="C22" s="36" t="s">
        <v>7</v>
      </c>
      <c r="D22" s="3"/>
      <c r="E22" s="16">
        <v>1116.4000000000001</v>
      </c>
      <c r="F22" s="15">
        <v>1377.4</v>
      </c>
      <c r="G22" s="15">
        <v>1620.3</v>
      </c>
      <c r="H22" s="15">
        <v>1824.8</v>
      </c>
      <c r="I22" s="15">
        <v>2022.3</v>
      </c>
      <c r="J22" s="15">
        <v>2221.6999999999998</v>
      </c>
      <c r="K22" s="15">
        <v>2423.4</v>
      </c>
      <c r="L22" s="15">
        <v>2527.8000000000002</v>
      </c>
      <c r="M22" s="15">
        <v>2635.7</v>
      </c>
      <c r="N22" s="15">
        <v>2727.2</v>
      </c>
      <c r="O22" s="15">
        <v>2817.2</v>
      </c>
      <c r="P22" s="3"/>
    </row>
    <row r="23" spans="1:17" ht="15" customHeight="1" x14ac:dyDescent="0.2">
      <c r="A23" s="3"/>
      <c r="B23" s="3"/>
      <c r="C23" s="36" t="s">
        <v>18</v>
      </c>
      <c r="D23" s="3"/>
      <c r="E23" s="16">
        <v>829.3</v>
      </c>
      <c r="F23" s="15">
        <v>1032.7</v>
      </c>
      <c r="G23" s="15">
        <v>1176.5999999999999</v>
      </c>
      <c r="H23" s="15">
        <v>1321.6</v>
      </c>
      <c r="I23" s="15">
        <v>1475.5</v>
      </c>
      <c r="J23" s="15">
        <v>1632.9</v>
      </c>
      <c r="K23" s="15">
        <v>1792.5</v>
      </c>
      <c r="L23" s="15">
        <v>1884.4</v>
      </c>
      <c r="M23" s="15">
        <v>1969.3</v>
      </c>
      <c r="N23" s="15">
        <v>2046.9</v>
      </c>
      <c r="O23" s="15">
        <v>2116.9</v>
      </c>
      <c r="P23" s="3"/>
    </row>
    <row r="24" spans="1:17" ht="15" customHeight="1" thickBot="1" x14ac:dyDescent="0.25">
      <c r="A24" s="3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</row>
    <row r="25" spans="1:17" ht="15" customHeight="1" thickTop="1" x14ac:dyDescent="0.2">
      <c r="A25" s="21"/>
      <c r="B25" s="19" t="s">
        <v>19</v>
      </c>
      <c r="C25" s="36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23"/>
    </row>
    <row r="26" spans="1:17" ht="15" customHeight="1" x14ac:dyDescent="0.2">
      <c r="A26" s="21"/>
      <c r="B26" s="36"/>
      <c r="C26" s="36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23"/>
    </row>
    <row r="27" spans="1:17" ht="15" customHeight="1" x14ac:dyDescent="0.2">
      <c r="A27" s="21"/>
      <c r="B27" s="36"/>
      <c r="C27" s="36" t="s">
        <v>20</v>
      </c>
      <c r="D27" s="3"/>
      <c r="E27" s="3"/>
      <c r="F27" s="28">
        <v>0.5</v>
      </c>
      <c r="G27" s="28">
        <v>1.5</v>
      </c>
      <c r="H27" s="28">
        <v>2.5</v>
      </c>
      <c r="I27" s="28">
        <v>3.5</v>
      </c>
      <c r="J27" s="28">
        <v>4.5</v>
      </c>
      <c r="K27" s="28">
        <v>5.5</v>
      </c>
      <c r="L27" s="28">
        <v>6.5</v>
      </c>
      <c r="M27" s="28">
        <v>7.5</v>
      </c>
      <c r="N27" s="28">
        <v>8.5</v>
      </c>
      <c r="O27" s="28">
        <v>9.5</v>
      </c>
      <c r="P27" s="3"/>
      <c r="Q27" s="23"/>
    </row>
    <row r="28" spans="1:17" ht="15" customHeight="1" x14ac:dyDescent="0.2">
      <c r="A28" s="21"/>
      <c r="B28" s="36"/>
      <c r="C28" s="36" t="s">
        <v>21</v>
      </c>
      <c r="D28" s="3"/>
      <c r="E28" s="3"/>
      <c r="F28" s="27">
        <f>1/(1+$D$18)^F27</f>
        <v>0.94830405226360193</v>
      </c>
      <c r="G28" s="27">
        <f t="shared" ref="G28:O28" si="0">1/(1+$D$18)^G27</f>
        <v>0.85279141390611679</v>
      </c>
      <c r="H28" s="27">
        <f t="shared" si="0"/>
        <v>0.76689875351269488</v>
      </c>
      <c r="I28" s="27">
        <f t="shared" si="0"/>
        <v>0.68965715243947379</v>
      </c>
      <c r="J28" s="27">
        <f t="shared" si="0"/>
        <v>0.62019528097074972</v>
      </c>
      <c r="K28" s="27">
        <f t="shared" si="0"/>
        <v>0.55772956921830008</v>
      </c>
      <c r="L28" s="27">
        <f t="shared" si="0"/>
        <v>0.50155536800206835</v>
      </c>
      <c r="M28" s="27">
        <f t="shared" si="0"/>
        <v>0.45103900000185998</v>
      </c>
      <c r="N28" s="27">
        <f t="shared" si="0"/>
        <v>0.40561061151246403</v>
      </c>
      <c r="O28" s="27">
        <f t="shared" si="0"/>
        <v>0.36475774416588486</v>
      </c>
      <c r="P28" s="3"/>
      <c r="Q28" s="23"/>
    </row>
    <row r="29" spans="1:17" ht="15" customHeight="1" x14ac:dyDescent="0.2">
      <c r="A29" s="21"/>
      <c r="B29" s="36"/>
      <c r="C29" s="36" t="s">
        <v>22</v>
      </c>
      <c r="D29" s="3"/>
      <c r="E29" s="3"/>
      <c r="F29" s="26">
        <f t="shared" ref="F29:O29" si="1">F23*F28</f>
        <v>979.31359477262174</v>
      </c>
      <c r="G29" s="26">
        <f t="shared" si="1"/>
        <v>1003.394377601937</v>
      </c>
      <c r="H29" s="26">
        <f t="shared" si="1"/>
        <v>1013.5333926423775</v>
      </c>
      <c r="I29" s="26">
        <f t="shared" si="1"/>
        <v>1017.5891284244435</v>
      </c>
      <c r="J29" s="26">
        <f t="shared" si="1"/>
        <v>1012.7168742971372</v>
      </c>
      <c r="K29" s="26">
        <f t="shared" si="1"/>
        <v>999.73025282380286</v>
      </c>
      <c r="L29" s="26">
        <f t="shared" si="1"/>
        <v>945.13093546309767</v>
      </c>
      <c r="M29" s="26">
        <f t="shared" si="1"/>
        <v>888.23110270366283</v>
      </c>
      <c r="N29" s="26">
        <f t="shared" si="1"/>
        <v>830.24436070486263</v>
      </c>
      <c r="O29" s="26">
        <f t="shared" si="1"/>
        <v>772.15566862476169</v>
      </c>
      <c r="P29" s="3"/>
      <c r="Q29" s="23"/>
    </row>
    <row r="30" spans="1:17" ht="15" customHeight="1" x14ac:dyDescent="0.2">
      <c r="A30" s="21"/>
      <c r="B30" s="36"/>
      <c r="C30" s="36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23"/>
    </row>
    <row r="31" spans="1:17" ht="15" customHeight="1" x14ac:dyDescent="0.2">
      <c r="A31" s="21"/>
      <c r="B31" s="36"/>
      <c r="C31" s="36" t="s">
        <v>23</v>
      </c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26">
        <f>O23*(1+D20)/(D18-D20)</f>
        <v>26590.329268292684</v>
      </c>
      <c r="P31" s="3"/>
      <c r="Q31" s="23"/>
    </row>
    <row r="32" spans="1:17" ht="15" customHeight="1" x14ac:dyDescent="0.2">
      <c r="A32" s="21"/>
      <c r="B32" s="36"/>
      <c r="C32" s="36" t="s">
        <v>21</v>
      </c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27">
        <f>O28</f>
        <v>0.36475774416588486</v>
      </c>
      <c r="P32" s="3"/>
      <c r="Q32" s="23"/>
    </row>
    <row r="33" spans="1:17" ht="15" customHeight="1" x14ac:dyDescent="0.2">
      <c r="A33" s="21"/>
      <c r="B33" s="36"/>
      <c r="C33" s="36" t="s">
        <v>24</v>
      </c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26">
        <f>O31*O32</f>
        <v>9699.0285205305427</v>
      </c>
      <c r="P33" s="3"/>
      <c r="Q33" s="23"/>
    </row>
    <row r="34" spans="1:17" ht="15" customHeight="1" x14ac:dyDescent="0.2">
      <c r="A34" s="21"/>
      <c r="B34" s="36"/>
      <c r="C34" s="36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23"/>
    </row>
    <row r="35" spans="1:17" ht="15" customHeight="1" x14ac:dyDescent="0.2">
      <c r="A35" s="21"/>
      <c r="B35" s="36"/>
      <c r="C35" s="36" t="s">
        <v>25</v>
      </c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26">
        <f>D19*O22</f>
        <v>26763.399999999998</v>
      </c>
      <c r="P35" s="3"/>
      <c r="Q35" s="23"/>
    </row>
    <row r="36" spans="1:17" ht="15" customHeight="1" x14ac:dyDescent="0.2">
      <c r="A36" s="21"/>
      <c r="B36" s="36"/>
      <c r="C36" s="36" t="s">
        <v>21</v>
      </c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27">
        <f>O28*F28</f>
        <v>0.34590124688703883</v>
      </c>
      <c r="P36" s="3"/>
      <c r="Q36" s="23"/>
    </row>
    <row r="37" spans="1:17" ht="15" customHeight="1" x14ac:dyDescent="0.2">
      <c r="A37" s="21"/>
      <c r="B37" s="36"/>
      <c r="C37" s="36" t="s">
        <v>24</v>
      </c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26">
        <f>O35*O36</f>
        <v>9257.4934309365744</v>
      </c>
      <c r="P37" s="3"/>
      <c r="Q37" s="23"/>
    </row>
    <row r="38" spans="1:17" ht="15" customHeight="1" x14ac:dyDescent="0.2">
      <c r="A38" s="21"/>
      <c r="B38" s="36"/>
      <c r="C38" s="36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23"/>
    </row>
    <row r="39" spans="1:17" ht="15" customHeight="1" x14ac:dyDescent="0.2">
      <c r="A39" s="21"/>
      <c r="B39" s="36"/>
      <c r="C39" s="19" t="s">
        <v>26</v>
      </c>
      <c r="D39" s="37" t="s">
        <v>11</v>
      </c>
      <c r="E39" s="30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23"/>
    </row>
    <row r="40" spans="1:17" ht="15" customHeight="1" x14ac:dyDescent="0.2">
      <c r="A40" s="21"/>
      <c r="B40" s="36"/>
      <c r="C40" s="32" t="s">
        <v>27</v>
      </c>
      <c r="D40" s="31">
        <v>1</v>
      </c>
      <c r="E40" s="33" t="str">
        <f>IF(D40,"Gordon永续增长模型","EBITDA退出倍数法")</f>
        <v>Gordon永续增长模型</v>
      </c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23"/>
    </row>
    <row r="41" spans="1:17" ht="15" customHeight="1" x14ac:dyDescent="0.2">
      <c r="A41" s="21"/>
      <c r="B41" s="36"/>
      <c r="C41" s="36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23"/>
    </row>
    <row r="42" spans="1:17" ht="15" customHeight="1" x14ac:dyDescent="0.2">
      <c r="A42" s="21"/>
      <c r="B42" s="36"/>
      <c r="C42" s="36" t="s">
        <v>28</v>
      </c>
      <c r="D42" s="3"/>
      <c r="E42" s="26">
        <f>SUM(F29:O29)</f>
        <v>9462.039688058705</v>
      </c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23"/>
    </row>
    <row r="43" spans="1:17" ht="15" customHeight="1" x14ac:dyDescent="0.2">
      <c r="A43" s="21"/>
      <c r="B43" s="36"/>
      <c r="C43" s="36" t="s">
        <v>24</v>
      </c>
      <c r="D43" s="3"/>
      <c r="E43" s="26">
        <f>IF(D40,O33,O37)</f>
        <v>9699.0285205305427</v>
      </c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23"/>
    </row>
    <row r="44" spans="1:17" ht="15" customHeight="1" x14ac:dyDescent="0.2">
      <c r="A44" s="21"/>
      <c r="B44" s="36"/>
      <c r="C44" s="19" t="s">
        <v>29</v>
      </c>
      <c r="D44" s="19"/>
      <c r="E44" s="29">
        <f>SUM(E42:E43)</f>
        <v>19161.068208589248</v>
      </c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23"/>
    </row>
    <row r="45" spans="1:17" ht="15" customHeight="1" x14ac:dyDescent="0.2">
      <c r="A45" s="21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23"/>
    </row>
    <row r="46" spans="1:17" ht="15" customHeight="1" x14ac:dyDescent="0.2">
      <c r="A46" s="21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23"/>
    </row>
    <row r="47" spans="1:17" ht="15" customHeight="1" x14ac:dyDescent="0.2">
      <c r="A47" s="21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23"/>
    </row>
    <row r="48" spans="1:17" ht="15" customHeight="1" thickBot="1" x14ac:dyDescent="0.25">
      <c r="A48" s="21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23"/>
    </row>
    <row r="49" spans="1:16" ht="15" customHeight="1" thickTop="1" x14ac:dyDescent="0.2">
      <c r="A49" s="3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</row>
    <row r="50" spans="1:16" ht="15" customHeight="1" x14ac:dyDescent="0.2"/>
  </sheetData>
  <phoneticPr fontId="1" type="noConversion"/>
  <dataValidations disablePrompts="1" count="1">
    <dataValidation type="list" allowBlank="1" showInputMessage="1" showErrorMessage="1" sqref="D40">
      <formula1>"0,1"</formula1>
    </dataValidation>
  </dataValidations>
  <pageMargins left="0.75" right="0.75" top="1" bottom="1" header="0.5" footer="0.5"/>
  <pageSetup paperSize="9" orientation="portrait" vertic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DCF计算企业价值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Chainshine</dc:creator>
  <cp:lastModifiedBy>Cardiff</cp:lastModifiedBy>
  <dcterms:created xsi:type="dcterms:W3CDTF">2011-11-22T08:32:41Z</dcterms:created>
  <dcterms:modified xsi:type="dcterms:W3CDTF">2021-11-19T05:45:48Z</dcterms:modified>
</cp:coreProperties>
</file>